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Hoja1" sheetId="1" r:id="rId1"/>
  </sheets>
  <definedNames>
    <definedName name="OLE_LINK1" localSheetId="0">Hoja1!$B$20</definedName>
    <definedName name="OLE_LINK4" localSheetId="0">Hoja1!$B$15</definedName>
  </definedNames>
  <calcPr calcId="145621"/>
</workbook>
</file>

<file path=xl/calcChain.xml><?xml version="1.0" encoding="utf-8"?>
<calcChain xmlns="http://schemas.openxmlformats.org/spreadsheetml/2006/main">
  <c r="F9" i="1" l="1"/>
  <c r="C3" i="1"/>
  <c r="B2" i="1" l="1"/>
  <c r="F10" i="1" l="1"/>
  <c r="F13" i="1" s="1"/>
  <c r="F8" i="1"/>
  <c r="F7" i="1"/>
  <c r="F6" i="1"/>
  <c r="F5" i="1" s="1"/>
  <c r="B3" i="1" l="1"/>
  <c r="F3" i="1"/>
  <c r="F11" i="1"/>
  <c r="F4" i="1"/>
  <c r="F12" i="1"/>
</calcChain>
</file>

<file path=xl/sharedStrings.xml><?xml version="1.0" encoding="utf-8"?>
<sst xmlns="http://schemas.openxmlformats.org/spreadsheetml/2006/main" count="18" uniqueCount="18">
  <si>
    <t>Cierre XETRA-DAX</t>
  </si>
  <si>
    <t>Cierre FDAX</t>
  </si>
  <si>
    <t>Apertura FDAX</t>
  </si>
  <si>
    <t>Cotización VDAX NEW</t>
  </si>
  <si>
    <t>Cierre DOW FUTURE (22:15)</t>
  </si>
  <si>
    <t>Niveles de Trabajo</t>
  </si>
  <si>
    <t>Z. Stop Sup.</t>
  </si>
  <si>
    <t>Z. Stop Inf.</t>
  </si>
  <si>
    <t>Gap XETRA</t>
  </si>
  <si>
    <t>Gap FDAX</t>
  </si>
  <si>
    <t>Suma Gaps</t>
  </si>
  <si>
    <t xml:space="preserve"> </t>
  </si>
  <si>
    <t>Z.2 Superior</t>
  </si>
  <si>
    <t>Z.1 Superior</t>
  </si>
  <si>
    <t>Z.1 Inferior</t>
  </si>
  <si>
    <t>Z.2 Inferior</t>
  </si>
  <si>
    <t>Nivel Inf. Gap</t>
  </si>
  <si>
    <t>Nivel Sup. Gap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</si>
</sst>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d\-mmm\-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FF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4" fontId="0" fillId="0" borderId="0" xfId="0" applyNumberForma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4" fillId="2" borderId="12" xfId="0" applyFont="1" applyFill="1" applyBorder="1" applyAlignment="1" applyProtection="1">
      <alignment horizontal="center"/>
    </xf>
    <xf numFmtId="4" fontId="4" fillId="2" borderId="2" xfId="0" applyNumberFormat="1" applyFont="1" applyFill="1" applyBorder="1" applyAlignment="1" applyProtection="1">
      <alignment horizontal="right" indent="1"/>
    </xf>
    <xf numFmtId="4" fontId="8" fillId="2" borderId="4" xfId="0" applyNumberFormat="1" applyFont="1" applyFill="1" applyBorder="1" applyAlignment="1" applyProtection="1">
      <alignment horizontal="right" indent="1"/>
    </xf>
    <xf numFmtId="4" fontId="1" fillId="2" borderId="2" xfId="0" applyNumberFormat="1" applyFont="1" applyFill="1" applyBorder="1" applyAlignment="1" applyProtection="1">
      <alignment horizontal="right" indent="1"/>
    </xf>
    <xf numFmtId="4" fontId="1" fillId="2" borderId="4" xfId="0" applyNumberFormat="1" applyFont="1" applyFill="1" applyBorder="1" applyAlignment="1" applyProtection="1">
      <alignment horizontal="right" indent="1"/>
    </xf>
    <xf numFmtId="4" fontId="4" fillId="2" borderId="6" xfId="0" applyNumberFormat="1" applyFont="1" applyFill="1" applyBorder="1" applyAlignment="1" applyProtection="1">
      <alignment horizontal="right" indent="1"/>
    </xf>
    <xf numFmtId="4" fontId="9" fillId="0" borderId="4" xfId="0" applyNumberFormat="1" applyFont="1" applyFill="1" applyBorder="1" applyAlignment="1" applyProtection="1">
      <alignment horizontal="right" indent="1"/>
      <protection locked="0"/>
    </xf>
    <xf numFmtId="4" fontId="3" fillId="0" borderId="4" xfId="0" applyNumberFormat="1" applyFont="1" applyFill="1" applyBorder="1" applyAlignment="1" applyProtection="1">
      <alignment horizontal="right" indent="1"/>
      <protection locked="0"/>
    </xf>
    <xf numFmtId="0" fontId="0" fillId="0" borderId="0" xfId="0" applyFill="1" applyBorder="1" applyAlignment="1" applyProtection="1">
      <alignment horizontal="center"/>
    </xf>
    <xf numFmtId="0" fontId="0" fillId="0" borderId="0" xfId="0" applyProtection="1"/>
    <xf numFmtId="0" fontId="1" fillId="0" borderId="0" xfId="0" applyFont="1" applyFill="1" applyBorder="1" applyAlignment="1" applyProtection="1">
      <alignment horizontal="center"/>
    </xf>
    <xf numFmtId="4" fontId="0" fillId="0" borderId="0" xfId="0" applyNumberFormat="1" applyFill="1" applyBorder="1" applyProtection="1"/>
    <xf numFmtId="4" fontId="10" fillId="2" borderId="2" xfId="0" applyNumberFormat="1" applyFont="1" applyFill="1" applyBorder="1" applyAlignment="1" applyProtection="1">
      <alignment horizontal="right" indent="1"/>
    </xf>
    <xf numFmtId="4" fontId="10" fillId="2" borderId="6" xfId="0" applyNumberFormat="1" applyFont="1" applyFill="1" applyBorder="1" applyAlignment="1" applyProtection="1">
      <alignment horizontal="right" indent="1"/>
    </xf>
    <xf numFmtId="4" fontId="7" fillId="2" borderId="8" xfId="0" applyNumberFormat="1" applyFont="1" applyFill="1" applyBorder="1" applyAlignment="1" applyProtection="1">
      <alignment horizontal="right" indent="1"/>
    </xf>
    <xf numFmtId="4" fontId="7" fillId="2" borderId="4" xfId="0" applyNumberFormat="1" applyFont="1" applyFill="1" applyBorder="1" applyAlignment="1" applyProtection="1">
      <alignment horizontal="right" indent="1"/>
    </xf>
    <xf numFmtId="4" fontId="1" fillId="2" borderId="6" xfId="0" applyNumberFormat="1" applyFont="1" applyFill="1" applyBorder="1" applyAlignment="1" applyProtection="1">
      <alignment horizontal="right" indent="1"/>
    </xf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horizontal="right" indent="1"/>
      <protection locked="0"/>
    </xf>
    <xf numFmtId="0" fontId="5" fillId="0" borderId="0" xfId="0" applyFont="1" applyFill="1" applyBorder="1" applyProtection="1">
      <protection locked="0"/>
    </xf>
    <xf numFmtId="4" fontId="2" fillId="0" borderId="2" xfId="0" applyNumberFormat="1" applyFont="1" applyFill="1" applyBorder="1" applyAlignment="1" applyProtection="1">
      <alignment horizontal="right" indent="1"/>
      <protection locked="0"/>
    </xf>
    <xf numFmtId="0" fontId="4" fillId="2" borderId="11" xfId="0" applyFont="1" applyFill="1" applyBorder="1" applyAlignment="1" applyProtection="1">
      <alignment horizontal="left" indent="1"/>
    </xf>
    <xf numFmtId="0" fontId="4" fillId="2" borderId="1" xfId="0" applyFont="1" applyFill="1" applyBorder="1" applyAlignment="1" applyProtection="1">
      <alignment horizontal="left" indent="1"/>
    </xf>
    <xf numFmtId="0" fontId="8" fillId="2" borderId="3" xfId="0" applyFont="1" applyFill="1" applyBorder="1" applyAlignment="1" applyProtection="1">
      <alignment horizontal="left" indent="1"/>
    </xf>
    <xf numFmtId="0" fontId="7" fillId="2" borderId="3" xfId="0" applyFont="1" applyFill="1" applyBorder="1" applyAlignment="1" applyProtection="1">
      <alignment horizontal="left" indent="1"/>
    </xf>
    <xf numFmtId="0" fontId="4" fillId="2" borderId="5" xfId="0" applyFont="1" applyFill="1" applyBorder="1" applyAlignment="1" applyProtection="1">
      <alignment horizontal="left" indent="1"/>
    </xf>
    <xf numFmtId="0" fontId="3" fillId="2" borderId="1" xfId="0" applyFont="1" applyFill="1" applyBorder="1" applyAlignment="1" applyProtection="1">
      <alignment horizontal="left" indent="1"/>
    </xf>
    <xf numFmtId="0" fontId="3" fillId="2" borderId="3" xfId="0" applyFont="1" applyFill="1" applyBorder="1" applyAlignment="1" applyProtection="1">
      <alignment horizontal="left" indent="1"/>
    </xf>
    <xf numFmtId="0" fontId="3" fillId="2" borderId="5" xfId="0" applyFont="1" applyFill="1" applyBorder="1" applyAlignment="1" applyProtection="1">
      <alignment horizontal="left" indent="1"/>
    </xf>
    <xf numFmtId="0" fontId="7" fillId="2" borderId="7" xfId="0" applyFont="1" applyFill="1" applyBorder="1" applyAlignment="1" applyProtection="1">
      <alignment horizontal="left" indent="1"/>
    </xf>
    <xf numFmtId="0" fontId="9" fillId="2" borderId="3" xfId="0" applyFont="1" applyFill="1" applyBorder="1" applyAlignment="1" applyProtection="1">
      <alignment horizontal="left" indent="1"/>
    </xf>
    <xf numFmtId="0" fontId="4" fillId="2" borderId="3" xfId="0" applyFont="1" applyFill="1" applyBorder="1" applyAlignment="1" applyProtection="1">
      <alignment horizontal="left" indent="1"/>
    </xf>
    <xf numFmtId="164" fontId="1" fillId="0" borderId="10" xfId="0" applyNumberFormat="1" applyFont="1" applyFill="1" applyBorder="1" applyAlignment="1" applyProtection="1">
      <alignment horizontal="right" indent="1"/>
      <protection locked="0"/>
    </xf>
    <xf numFmtId="22" fontId="0" fillId="0" borderId="0" xfId="0" applyNumberFormat="1" applyProtection="1">
      <protection locked="0"/>
    </xf>
    <xf numFmtId="4" fontId="2" fillId="0" borderId="4" xfId="0" applyNumberFormat="1" applyFont="1" applyFill="1" applyBorder="1" applyAlignment="1" applyProtection="1">
      <alignment horizontal="right" indent="1"/>
      <protection locked="0"/>
    </xf>
    <xf numFmtId="0" fontId="6" fillId="2" borderId="5" xfId="0" applyFont="1" applyFill="1" applyBorder="1" applyAlignment="1" applyProtection="1">
      <alignment horizontal="left" indent="1"/>
    </xf>
    <xf numFmtId="4" fontId="6" fillId="0" borderId="6" xfId="0" applyNumberFormat="1" applyFont="1" applyFill="1" applyBorder="1" applyAlignment="1" applyProtection="1">
      <alignment horizontal="right" indent="1"/>
      <protection locked="0"/>
    </xf>
    <xf numFmtId="0" fontId="4" fillId="2" borderId="9" xfId="0" applyFont="1" applyFill="1" applyBorder="1" applyAlignment="1" applyProtection="1">
      <alignment horizontal="left" indent="1"/>
    </xf>
    <xf numFmtId="0" fontId="4" fillId="2" borderId="13" xfId="0" applyFont="1" applyFill="1" applyBorder="1" applyAlignment="1" applyProtection="1">
      <alignment horizontal="left" indent="1"/>
    </xf>
    <xf numFmtId="0" fontId="0" fillId="0" borderId="0" xfId="0" applyBorder="1" applyProtection="1">
      <protection locked="0"/>
    </xf>
    <xf numFmtId="0" fontId="1" fillId="0" borderId="0" xfId="0" applyFont="1" applyBorder="1" applyProtection="1"/>
    <xf numFmtId="49" fontId="0" fillId="0" borderId="0" xfId="0" applyNumberFormat="1" applyBorder="1" applyProtection="1"/>
    <xf numFmtId="0" fontId="11" fillId="2" borderId="14" xfId="0" applyFont="1" applyFill="1" applyBorder="1" applyAlignment="1" applyProtection="1">
      <alignment horizontal="center"/>
    </xf>
  </cellXfs>
  <cellStyles count="1">
    <cellStyle name="Normal" xfId="0" builtinId="0"/>
  </cellStyles>
  <dxfs count="12">
    <dxf>
      <font>
        <color rgb="FFC00000"/>
      </font>
    </dxf>
    <dxf>
      <font>
        <color theme="9" tint="-0.24994659260841701"/>
      </font>
    </dxf>
    <dxf>
      <font>
        <color rgb="FFC00000"/>
      </font>
    </dxf>
    <dxf>
      <font>
        <color theme="9" tint="-0.24994659260841701"/>
      </font>
    </dxf>
    <dxf>
      <font>
        <color rgb="FFC00000"/>
      </font>
    </dxf>
    <dxf>
      <font>
        <color theme="9" tint="-0.499984740745262"/>
      </font>
    </dxf>
    <dxf>
      <font>
        <color theme="9" tint="-0.499984740745262"/>
      </font>
    </dxf>
    <dxf>
      <font>
        <color rgb="FFC00000"/>
      </font>
    </dxf>
    <dxf>
      <font>
        <color theme="9" tint="-0.499984740745262"/>
      </font>
    </dxf>
    <dxf>
      <font>
        <color rgb="FFC0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00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158297</xdr:colOff>
      <xdr:row>1</xdr:row>
      <xdr:rowOff>15520</xdr:rowOff>
    </xdr:from>
    <xdr:to>
      <xdr:col>13</xdr:col>
      <xdr:colOff>495300</xdr:colOff>
      <xdr:row>5</xdr:row>
      <xdr:rowOff>138793</xdr:rowOff>
    </xdr:to>
    <xdr:pic>
      <xdr:nvPicPr>
        <xdr:cNvPr id="19" name="18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9897" y="218720"/>
          <a:ext cx="4947103" cy="9106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122917</xdr:colOff>
      <xdr:row>6</xdr:row>
      <xdr:rowOff>58341</xdr:rowOff>
    </xdr:from>
    <xdr:to>
      <xdr:col>13</xdr:col>
      <xdr:colOff>520700</xdr:colOff>
      <xdr:row>18</xdr:row>
      <xdr:rowOff>188686</xdr:rowOff>
    </xdr:to>
    <xdr:pic>
      <xdr:nvPicPr>
        <xdr:cNvPr id="20" name="19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017" y="1252141"/>
          <a:ext cx="5198383" cy="2454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91840</xdr:rowOff>
    </xdr:from>
    <xdr:to>
      <xdr:col>7</xdr:col>
      <xdr:colOff>31750</xdr:colOff>
      <xdr:row>18</xdr:row>
      <xdr:rowOff>136525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54040"/>
          <a:ext cx="5213350" cy="1200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08"/>
  <sheetViews>
    <sheetView showGridLines="0" tabSelected="1" zoomScale="150" zoomScaleNormal="150" workbookViewId="0"/>
  </sheetViews>
  <sheetFormatPr baseColWidth="10" defaultRowHeight="15" x14ac:dyDescent="0.25"/>
  <cols>
    <col min="1" max="1" width="1.140625" style="1" customWidth="1"/>
    <col min="2" max="2" width="28.28515625" style="1" customWidth="1"/>
    <col min="3" max="3" width="13.140625" style="1" customWidth="1"/>
    <col min="4" max="4" width="2.85546875" style="1" customWidth="1"/>
    <col min="5" max="5" width="16.5703125" style="1" customWidth="1"/>
    <col min="6" max="6" width="12.85546875" style="1" customWidth="1"/>
    <col min="7" max="7" width="2.85546875" style="45" customWidth="1"/>
    <col min="8" max="8" width="11.42578125" style="45"/>
    <col min="9" max="9" width="12" style="1" bestFit="1" customWidth="1"/>
    <col min="10" max="16384" width="11.42578125" style="1"/>
  </cols>
  <sheetData>
    <row r="1" spans="2:16" ht="15.75" thickBot="1" x14ac:dyDescent="0.3"/>
    <row r="2" spans="2:16" ht="15.75" thickBot="1" x14ac:dyDescent="0.3">
      <c r="B2" s="43" t="str">
        <f>IF(AND(C6&lt;20,OR(F8&gt;40,F8&lt;-40)),"Wide Gap",IF(AND(C6&gt;=20,OR(F8&gt;70,F8&lt;-70)),"WIDE GAP",IF(AND(F7&gt;=20,F9&gt;=70),"Doble Gap",IF(AND(F7&lt;=-20,F9&lt;=-70),"Doble Gap","Gap Normal"))))</f>
        <v>Gap Normal</v>
      </c>
      <c r="C2" s="38">
        <v>43537</v>
      </c>
      <c r="E2" s="27" t="s">
        <v>5</v>
      </c>
      <c r="F2" s="6"/>
      <c r="G2" s="2"/>
      <c r="H2" s="46"/>
      <c r="I2" s="14"/>
      <c r="J2" s="14"/>
      <c r="K2" s="15"/>
      <c r="L2" s="15"/>
      <c r="M2" s="15"/>
      <c r="P2" s="17"/>
    </row>
    <row r="3" spans="2:16" ht="15.75" thickBot="1" x14ac:dyDescent="0.3">
      <c r="B3" s="44" t="str">
        <f>IF(AND(F7&gt;=20,F9&gt;=70),"Doble Gap",IF(AND(F7&lt;=-20,F9&lt;=-70),"Doble Gap",IF(AND(C6&lt;20,OR(F8&gt;40,F8&lt;-40)),"Wide Gap",IF(AND(C6&gt;=20,OR(F8&gt;70,F8&lt;-70)),"WIDE GAP","Gap Normal"))))</f>
        <v>Gap Normal</v>
      </c>
      <c r="C3" s="48" t="str">
        <f>IF(F9&gt;200,"Monster Gap",IF(F9&lt;-200,"Monster Gap",""))</f>
        <v/>
      </c>
      <c r="E3" s="28" t="s">
        <v>6</v>
      </c>
      <c r="F3" s="7">
        <f>IF(C6&lt;20,F6+100,IF(C6&lt;25,F6+125,IF(C6&lt;30,F6+135,IF(C6&lt;35,F6+155,IF(C6&gt;35,F6+155)))))</f>
        <v>11613.21</v>
      </c>
      <c r="G3" s="3"/>
      <c r="H3" s="47"/>
      <c r="I3" s="16"/>
      <c r="J3" s="16"/>
      <c r="K3" s="15"/>
      <c r="L3" s="15"/>
      <c r="M3" s="15"/>
      <c r="P3" s="15"/>
    </row>
    <row r="4" spans="2:16" x14ac:dyDescent="0.25">
      <c r="B4" s="28" t="s">
        <v>0</v>
      </c>
      <c r="C4" s="26">
        <v>11524.17</v>
      </c>
      <c r="D4" s="1" t="s">
        <v>11</v>
      </c>
      <c r="E4" s="29" t="s">
        <v>12</v>
      </c>
      <c r="F4" s="8">
        <f>IF(C6&lt;20,F6+65,IF(C6&lt;25,F6+90,IF(C6&lt;30,F6+100,IF(C6&lt;35,F6+120,IF(C6&gt;35,F6+120)))))</f>
        <v>11578.21</v>
      </c>
      <c r="G4" s="3"/>
      <c r="H4" s="47"/>
      <c r="I4" s="16"/>
      <c r="J4" s="16"/>
      <c r="K4" s="15"/>
      <c r="L4" s="15"/>
      <c r="M4" s="15"/>
    </row>
    <row r="5" spans="2:16" x14ac:dyDescent="0.25">
      <c r="B5" s="37" t="s">
        <v>4</v>
      </c>
      <c r="C5" s="40">
        <v>25565.5</v>
      </c>
      <c r="E5" s="30" t="s">
        <v>13</v>
      </c>
      <c r="F5" s="21">
        <f>IF(C6&lt;20,F6+30,IF(C6&lt;25,F6+45,IF(C6&lt;30,F6+50,IF(C6&lt;35,F6+60,IF(C6&gt;35,F6-F6)))))</f>
        <v>11543.21</v>
      </c>
      <c r="G5" s="4"/>
      <c r="H5" s="47"/>
      <c r="I5" s="17"/>
      <c r="J5" s="17"/>
      <c r="K5" s="15"/>
      <c r="L5" s="15"/>
      <c r="M5" s="15"/>
    </row>
    <row r="6" spans="2:16" ht="15.75" thickBot="1" x14ac:dyDescent="0.3">
      <c r="B6" s="37" t="s">
        <v>3</v>
      </c>
      <c r="C6" s="13">
        <v>14.69</v>
      </c>
      <c r="E6" s="31" t="s">
        <v>17</v>
      </c>
      <c r="F6" s="19">
        <f>IF(C7&gt;C8,C7,IF(C8&gt;C7,C8))</f>
        <v>11513.21</v>
      </c>
      <c r="G6" s="4"/>
      <c r="H6" s="47"/>
      <c r="I6" s="17"/>
      <c r="J6" s="17"/>
      <c r="K6" s="15"/>
      <c r="L6" s="15"/>
      <c r="M6" s="15"/>
    </row>
    <row r="7" spans="2:16" x14ac:dyDescent="0.25">
      <c r="B7" s="36" t="s">
        <v>1</v>
      </c>
      <c r="C7" s="12">
        <v>11513.21</v>
      </c>
      <c r="E7" s="32" t="s">
        <v>8</v>
      </c>
      <c r="F7" s="9">
        <f>C7-C4</f>
        <v>-10.960000000000946</v>
      </c>
      <c r="G7" s="4"/>
      <c r="H7" s="47"/>
      <c r="I7" s="17"/>
      <c r="J7" s="17"/>
      <c r="K7" s="15"/>
      <c r="L7" s="15"/>
      <c r="M7" s="15"/>
    </row>
    <row r="8" spans="2:16" ht="15.75" thickBot="1" x14ac:dyDescent="0.3">
      <c r="B8" s="41" t="s">
        <v>2</v>
      </c>
      <c r="C8" s="42">
        <v>11493.91</v>
      </c>
      <c r="E8" s="33" t="s">
        <v>9</v>
      </c>
      <c r="F8" s="10">
        <f>C8-C7</f>
        <v>-19.299999999999272</v>
      </c>
      <c r="G8" s="5"/>
      <c r="H8" s="5"/>
      <c r="I8" s="5"/>
      <c r="J8" s="5"/>
      <c r="N8" s="5"/>
    </row>
    <row r="9" spans="2:16" ht="15.75" thickBot="1" x14ac:dyDescent="0.3">
      <c r="B9" s="23"/>
      <c r="C9" s="24"/>
      <c r="E9" s="34" t="s">
        <v>10</v>
      </c>
      <c r="F9" s="22">
        <f>F7+F8</f>
        <v>-30.260000000000218</v>
      </c>
      <c r="G9" s="5"/>
      <c r="I9" s="5"/>
      <c r="J9" s="5"/>
      <c r="N9" s="4"/>
    </row>
    <row r="10" spans="2:16" x14ac:dyDescent="0.25">
      <c r="B10" s="25"/>
      <c r="C10" s="25"/>
      <c r="E10" s="28" t="s">
        <v>16</v>
      </c>
      <c r="F10" s="18">
        <f>IF(C7&lt;C8,C7,IF(C8&lt;C7,C8))</f>
        <v>11493.91</v>
      </c>
      <c r="G10" s="4"/>
      <c r="I10" s="4"/>
      <c r="J10" s="4"/>
      <c r="N10" s="4"/>
    </row>
    <row r="11" spans="2:16" x14ac:dyDescent="0.25">
      <c r="E11" s="35" t="s">
        <v>14</v>
      </c>
      <c r="F11" s="20">
        <f>IF(C6&lt;20,F10-30,IF(C6&lt;25,F10-45,IF(C6&lt;30,F10-50,IF(C6&lt;35,F10-60,IF(C6&gt;35,F10-F10)))))</f>
        <v>11463.91</v>
      </c>
      <c r="G11" s="4"/>
      <c r="I11" s="4"/>
      <c r="J11" s="4"/>
    </row>
    <row r="12" spans="2:16" x14ac:dyDescent="0.25">
      <c r="E12" s="29" t="s">
        <v>15</v>
      </c>
      <c r="F12" s="8">
        <f>IF(C6&lt;20,F10-65,IF(C6&lt;25,F10-90,IF(C6&lt;30,F10-100,IF(C6&lt;35,F10-120,IF(C6&gt;35,F10-120)))))</f>
        <v>11428.91</v>
      </c>
      <c r="G12" s="4"/>
      <c r="H12" s="4"/>
      <c r="J12" s="4"/>
    </row>
    <row r="13" spans="2:16" ht="15.75" thickBot="1" x14ac:dyDescent="0.3">
      <c r="E13" s="31" t="s">
        <v>7</v>
      </c>
      <c r="F13" s="11">
        <f>IF(C6&lt;20,F10-100,IF(C6&lt;25,F10-125,IF(C6&lt;30,F10-135,IF(C6&lt;35,F10-155,IF(C6&gt;35,F10-155)))))</f>
        <v>11393.91</v>
      </c>
    </row>
    <row r="108" spans="2:2" x14ac:dyDescent="0.25">
      <c r="B108" s="39"/>
    </row>
  </sheetData>
  <sheetProtection sheet="1" objects="1" scenarios="1"/>
  <conditionalFormatting sqref="F7:F9">
    <cfRule type="cellIs" dxfId="11" priority="20" operator="lessThan">
      <formula>0</formula>
    </cfRule>
    <cfRule type="cellIs" dxfId="10" priority="22" operator="greaterThan">
      <formula>0</formula>
    </cfRule>
  </conditionalFormatting>
  <conditionalFormatting sqref="F6 F10">
    <cfRule type="cellIs" dxfId="9" priority="31" operator="equal">
      <formula>$C$8</formula>
    </cfRule>
    <cfRule type="cellIs" dxfId="8" priority="32" operator="equal">
      <formula>$C$7</formula>
    </cfRule>
  </conditionalFormatting>
  <conditionalFormatting sqref="E6">
    <cfRule type="expression" dxfId="7" priority="35">
      <formula>$C$8=$F$6</formula>
    </cfRule>
    <cfRule type="expression" dxfId="6" priority="36">
      <formula>$C$7=$F$6</formula>
    </cfRule>
  </conditionalFormatting>
  <conditionalFormatting sqref="E10">
    <cfRule type="expression" dxfId="5" priority="37">
      <formula>$C$7=$F$10</formula>
    </cfRule>
    <cfRule type="expression" dxfId="4" priority="38">
      <formula>$C$8=$F$10</formula>
    </cfRule>
  </conditionalFormatting>
  <conditionalFormatting sqref="B2">
    <cfRule type="expression" dxfId="3" priority="5">
      <formula>$C$8&gt;$C$7</formula>
    </cfRule>
    <cfRule type="expression" dxfId="2" priority="4">
      <formula>$C$8&lt;$C$7</formula>
    </cfRule>
  </conditionalFormatting>
  <conditionalFormatting sqref="B3">
    <cfRule type="expression" dxfId="1" priority="2">
      <formula>$C$8&gt;$C$7</formula>
    </cfRule>
    <cfRule type="expression" dxfId="0" priority="1">
      <formula>$C$8&lt;$C$7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Hoja1!OLE_LINK1</vt:lpstr>
      <vt:lpstr>Hoja1!OLE_LINK4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 O</dc:creator>
  <cp:lastModifiedBy>Usuario de Windows</cp:lastModifiedBy>
  <dcterms:created xsi:type="dcterms:W3CDTF">2019-02-25T06:57:10Z</dcterms:created>
  <dcterms:modified xsi:type="dcterms:W3CDTF">2019-03-13T08:52:27Z</dcterms:modified>
</cp:coreProperties>
</file>