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codeName="ThisWorkbook"/>
  <mc:AlternateContent xmlns:mc="http://schemas.openxmlformats.org/markup-compatibility/2006">
    <mc:Choice Requires="x15">
      <x15ac:absPath xmlns:x15ac="http://schemas.microsoft.com/office/spreadsheetml/2010/11/ac" url="C:\Users\Alberto\Desktop\"/>
    </mc:Choice>
  </mc:AlternateContent>
  <xr:revisionPtr revIDLastSave="0" documentId="13_ncr:1_{068FEF63-E902-4601-A4C1-FCDAE32BE45C}" xr6:coauthVersionLast="45" xr6:coauthVersionMax="45" xr10:uidLastSave="{00000000-0000-0000-0000-000000000000}"/>
  <workbookProtection workbookAlgorithmName="SHA-512" workbookHashValue="GZD872OpOKYov9FpLR4uyKUlM49/lZlUhmcQCcljIl7jHINc6hhRE+fV2WgBZsGALYPpGG9cuMTUX29Y9upqvA==" workbookSaltValue="FSaiI/WQ1A3gFCuRh3rLsA==" workbookSpinCount="100000" lockStructure="1"/>
  <bookViews>
    <workbookView xWindow="5460" yWindow="1710" windowWidth="12960" windowHeight="13305" activeTab="1" xr2:uid="{00000000-000D-0000-FFFF-FFFF00000000}"/>
  </bookViews>
  <sheets>
    <sheet name="Resumen" sheetId="8" r:id="rId1"/>
    <sheet name="Datos Completos" sheetId="6" r:id="rId2"/>
    <sheet name="Datos Descargables" sheetId="7"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I7" i="6" l="1"/>
  <c r="AJ11" i="6"/>
  <c r="AJ10" i="6"/>
  <c r="AJ9" i="6"/>
  <c r="AJ8" i="6"/>
  <c r="AJ7" i="6"/>
  <c r="AJ6" i="6"/>
  <c r="AJ5" i="6"/>
  <c r="AJ4" i="6"/>
  <c r="AJ3" i="6"/>
  <c r="AJ12" i="6" l="1"/>
  <c r="A5" i="8"/>
  <c r="B5" i="8"/>
  <c r="D5" i="8"/>
  <c r="E5" i="8"/>
  <c r="F5" i="8"/>
  <c r="G5" i="8"/>
  <c r="H5" i="8"/>
  <c r="I5" i="8"/>
  <c r="J5" i="8"/>
  <c r="K5" i="8"/>
  <c r="L5" i="8"/>
  <c r="M5" i="8"/>
  <c r="N5" i="8"/>
  <c r="O5" i="8"/>
  <c r="P5" i="8"/>
  <c r="Q5" i="8"/>
  <c r="R5" i="8"/>
  <c r="S5" i="8"/>
  <c r="T5" i="8"/>
  <c r="U5" i="8"/>
  <c r="V5" i="8"/>
  <c r="W5" i="8"/>
  <c r="X5" i="8"/>
  <c r="Y5" i="8"/>
  <c r="Z5" i="8"/>
  <c r="AA5" i="8"/>
  <c r="AB5" i="8"/>
  <c r="AC5" i="8"/>
  <c r="AD5" i="8"/>
  <c r="AE5" i="8"/>
  <c r="AF5" i="8"/>
  <c r="AG5" i="8"/>
  <c r="AH5" i="8"/>
  <c r="AH9" i="6" l="1"/>
  <c r="AE11" i="6" l="1"/>
  <c r="AF11" i="6"/>
  <c r="AG11" i="6"/>
  <c r="AE4" i="6"/>
  <c r="AF4" i="6"/>
  <c r="AG4" i="6"/>
  <c r="AH4" i="6"/>
  <c r="AI4" i="6"/>
  <c r="AI5" i="6"/>
  <c r="AI6" i="6"/>
  <c r="AI8" i="6"/>
  <c r="AI9" i="6"/>
  <c r="AI10" i="6"/>
  <c r="AI3" i="6"/>
  <c r="AB11" i="6"/>
  <c r="AH11" i="6" s="1"/>
  <c r="S11" i="6"/>
  <c r="AI11" i="6" l="1"/>
  <c r="AI12" i="6"/>
  <c r="AH6" i="6"/>
  <c r="AG6" i="6"/>
  <c r="AF6" i="6"/>
  <c r="AE6" i="6"/>
  <c r="AH5" i="6"/>
  <c r="AH7" i="6"/>
  <c r="AH8" i="6"/>
  <c r="AG7" i="6"/>
  <c r="AF7" i="6"/>
  <c r="AE7" i="6"/>
  <c r="AH10" i="6" l="1"/>
  <c r="AB4" i="8" l="1"/>
  <c r="AB6" i="8"/>
  <c r="AB7" i="8"/>
  <c r="AB8" i="8"/>
  <c r="AB9" i="8"/>
  <c r="AB10" i="8"/>
  <c r="AB11" i="8"/>
  <c r="AB3" i="8"/>
  <c r="X4" i="8"/>
  <c r="Y4" i="8"/>
  <c r="Z4" i="8"/>
  <c r="AA4" i="8"/>
  <c r="X6" i="8"/>
  <c r="Y6" i="8"/>
  <c r="Z6" i="8"/>
  <c r="AA6" i="8"/>
  <c r="X7" i="8"/>
  <c r="Y7" i="8"/>
  <c r="Z7" i="8"/>
  <c r="AA7" i="8"/>
  <c r="X8" i="8"/>
  <c r="Y8" i="8"/>
  <c r="Z8" i="8"/>
  <c r="AA8" i="8"/>
  <c r="X9" i="8"/>
  <c r="Y9" i="8"/>
  <c r="Z9" i="8"/>
  <c r="AA9" i="8"/>
  <c r="X10" i="8"/>
  <c r="Y10" i="8"/>
  <c r="Z10" i="8"/>
  <c r="AA10" i="8"/>
  <c r="X11" i="8"/>
  <c r="Y11" i="8"/>
  <c r="Z11" i="8"/>
  <c r="AA11" i="8"/>
  <c r="Y3" i="8"/>
  <c r="Z3" i="8"/>
  <c r="AA3" i="8"/>
  <c r="X3" i="8"/>
  <c r="W4" i="8"/>
  <c r="W6" i="8"/>
  <c r="W7" i="8"/>
  <c r="W8" i="8"/>
  <c r="W9" i="8"/>
  <c r="W10" i="8"/>
  <c r="W11" i="8"/>
  <c r="U10" i="8"/>
  <c r="V10" i="8"/>
  <c r="U11" i="8"/>
  <c r="V11" i="8"/>
  <c r="U4" i="8"/>
  <c r="V4" i="8"/>
  <c r="U6" i="8"/>
  <c r="V6" i="8"/>
  <c r="U7" i="8"/>
  <c r="V7" i="8"/>
  <c r="U8" i="8"/>
  <c r="V8" i="8"/>
  <c r="U9" i="8"/>
  <c r="V9" i="8"/>
  <c r="T11" i="8"/>
  <c r="T10" i="8"/>
  <c r="T9" i="8"/>
  <c r="T8" i="8"/>
  <c r="T6" i="8"/>
  <c r="T7" i="8"/>
  <c r="T4" i="8"/>
  <c r="W3" i="8"/>
  <c r="V3" i="8"/>
  <c r="U3" i="8"/>
  <c r="T3" i="8"/>
  <c r="S8" i="8"/>
  <c r="O4" i="8"/>
  <c r="P4" i="8"/>
  <c r="Q4" i="8"/>
  <c r="R4" i="8"/>
  <c r="O6" i="8"/>
  <c r="P6" i="8"/>
  <c r="Q6" i="8"/>
  <c r="R6" i="8"/>
  <c r="O7" i="8"/>
  <c r="P7" i="8"/>
  <c r="Q7" i="8"/>
  <c r="R7" i="8"/>
  <c r="O8" i="8"/>
  <c r="P8" i="8"/>
  <c r="Q8" i="8"/>
  <c r="R8" i="8"/>
  <c r="O9" i="8"/>
  <c r="P9" i="8"/>
  <c r="Q9" i="8"/>
  <c r="R9" i="8"/>
  <c r="O10" i="8"/>
  <c r="P10" i="8"/>
  <c r="Q10" i="8"/>
  <c r="R10" i="8"/>
  <c r="O11" i="8"/>
  <c r="P11" i="8"/>
  <c r="Q11" i="8"/>
  <c r="R11" i="8"/>
  <c r="P3" i="8"/>
  <c r="Q3" i="8"/>
  <c r="R3" i="8"/>
  <c r="O3" i="8"/>
  <c r="M4" i="8"/>
  <c r="N4" i="8"/>
  <c r="M6" i="8"/>
  <c r="N6" i="8"/>
  <c r="M7" i="8"/>
  <c r="N7" i="8"/>
  <c r="M8" i="8"/>
  <c r="N8" i="8"/>
  <c r="M9" i="8"/>
  <c r="N9" i="8"/>
  <c r="M10" i="8"/>
  <c r="N10" i="8"/>
  <c r="M11" i="8"/>
  <c r="N11" i="8"/>
  <c r="N3" i="8"/>
  <c r="M3" i="8"/>
  <c r="K4" i="8"/>
  <c r="L4" i="8"/>
  <c r="K6" i="8"/>
  <c r="L6" i="8"/>
  <c r="K7" i="8"/>
  <c r="L7" i="8"/>
  <c r="K8" i="8"/>
  <c r="L8" i="8"/>
  <c r="K9" i="8"/>
  <c r="L9" i="8"/>
  <c r="K10" i="8"/>
  <c r="L10" i="8"/>
  <c r="K11" i="8"/>
  <c r="L11" i="8"/>
  <c r="L3" i="8"/>
  <c r="K3" i="8"/>
  <c r="H4" i="8"/>
  <c r="I4" i="8"/>
  <c r="J4" i="8"/>
  <c r="H6" i="8"/>
  <c r="I6" i="8"/>
  <c r="J6" i="8"/>
  <c r="H7" i="8"/>
  <c r="I7" i="8"/>
  <c r="J7" i="8"/>
  <c r="H8" i="8"/>
  <c r="I8" i="8"/>
  <c r="J8" i="8"/>
  <c r="H9" i="8"/>
  <c r="I9" i="8"/>
  <c r="J9" i="8"/>
  <c r="H10" i="8"/>
  <c r="I10" i="8"/>
  <c r="J10" i="8"/>
  <c r="H11" i="8"/>
  <c r="I11" i="8"/>
  <c r="J11" i="8"/>
  <c r="I3" i="8"/>
  <c r="J3" i="8"/>
  <c r="H3" i="8"/>
  <c r="G4" i="8"/>
  <c r="G6" i="8"/>
  <c r="G7" i="8"/>
  <c r="G8" i="8"/>
  <c r="G9" i="8"/>
  <c r="G10" i="8"/>
  <c r="G11" i="8"/>
  <c r="G3" i="8"/>
  <c r="F4" i="8"/>
  <c r="F6" i="8"/>
  <c r="F7" i="8"/>
  <c r="F8" i="8"/>
  <c r="F9" i="8"/>
  <c r="F10" i="8"/>
  <c r="F11" i="8"/>
  <c r="F3" i="8"/>
  <c r="E4" i="8"/>
  <c r="E6" i="8"/>
  <c r="E7" i="8"/>
  <c r="E8" i="8"/>
  <c r="E9" i="8"/>
  <c r="E10" i="8"/>
  <c r="E11" i="8"/>
  <c r="E3" i="8"/>
  <c r="D4" i="8"/>
  <c r="D6" i="8"/>
  <c r="D7" i="8"/>
  <c r="D8" i="8"/>
  <c r="D9" i="8"/>
  <c r="D10" i="8"/>
  <c r="D11" i="8"/>
  <c r="D3" i="8"/>
  <c r="E12" i="8"/>
  <c r="B12" i="8"/>
  <c r="B4" i="8"/>
  <c r="B6" i="8"/>
  <c r="B7" i="8"/>
  <c r="B8" i="8"/>
  <c r="B9" i="8"/>
  <c r="B10" i="8"/>
  <c r="B11" i="8"/>
  <c r="B3" i="8"/>
  <c r="X1" i="8"/>
  <c r="M1" i="8"/>
  <c r="C1" i="8"/>
  <c r="F2" i="8"/>
  <c r="G2" i="8"/>
  <c r="H2" i="8"/>
  <c r="I2" i="8"/>
  <c r="J2" i="8"/>
  <c r="K2" i="8"/>
  <c r="L2" i="8"/>
  <c r="M2" i="8"/>
  <c r="N2" i="8"/>
  <c r="O2" i="8"/>
  <c r="P2" i="8"/>
  <c r="Q2" i="8"/>
  <c r="R2" i="8"/>
  <c r="S2" i="8"/>
  <c r="T2" i="8"/>
  <c r="U2" i="8"/>
  <c r="V2" i="8"/>
  <c r="W2" i="8"/>
  <c r="X2" i="8"/>
  <c r="Y2" i="8"/>
  <c r="Z2" i="8"/>
  <c r="AA2" i="8"/>
  <c r="AB2" i="8"/>
  <c r="AC2" i="8"/>
  <c r="AD2" i="8"/>
  <c r="AE2" i="8"/>
  <c r="AF2" i="8"/>
  <c r="AG2" i="8"/>
  <c r="AH2" i="8"/>
  <c r="E2" i="8"/>
  <c r="C2" i="8"/>
  <c r="B2" i="8"/>
  <c r="A2" i="8"/>
  <c r="A1" i="8"/>
  <c r="A12" i="8"/>
  <c r="A4" i="8"/>
  <c r="A6" i="8"/>
  <c r="A7" i="8"/>
  <c r="A8" i="8"/>
  <c r="A9" i="8"/>
  <c r="A10" i="8"/>
  <c r="A11" i="8"/>
  <c r="A3" i="8"/>
  <c r="B1" i="8"/>
  <c r="AF4" i="8" l="1"/>
  <c r="AF6" i="8"/>
  <c r="AF7" i="8"/>
  <c r="AF8" i="8"/>
  <c r="AF9" i="8"/>
  <c r="AF10" i="8"/>
  <c r="AF11" i="8"/>
  <c r="AH3" i="6"/>
  <c r="AF3" i="8" s="1"/>
  <c r="AG5" i="6"/>
  <c r="AG9" i="6"/>
  <c r="AG8" i="6"/>
  <c r="AE9" i="8"/>
  <c r="AG10" i="6"/>
  <c r="AE11" i="8"/>
  <c r="AG3" i="6"/>
  <c r="S10" i="6"/>
  <c r="S10" i="8" s="1"/>
  <c r="S7" i="8"/>
  <c r="S9" i="6"/>
  <c r="S6" i="8" s="1"/>
  <c r="S5" i="6"/>
  <c r="S4" i="8" s="1"/>
  <c r="S9" i="8"/>
  <c r="S11" i="8"/>
  <c r="S3" i="6"/>
  <c r="S3" i="8" s="1"/>
  <c r="C12" i="6"/>
  <c r="C12" i="8" s="1"/>
  <c r="AE8" i="8" l="1"/>
  <c r="AE6" i="8"/>
  <c r="AE4" i="8"/>
  <c r="AE3" i="8"/>
  <c r="AE10" i="8"/>
  <c r="AE7" i="8"/>
  <c r="AG12" i="6"/>
  <c r="AE12" i="8" s="1"/>
  <c r="AH12" i="6"/>
  <c r="AF12" i="8" s="1"/>
  <c r="R12" i="6"/>
  <c r="R12" i="8" s="1"/>
  <c r="Q12" i="6" l="1"/>
  <c r="Q12" i="8" s="1"/>
  <c r="P12" i="6"/>
  <c r="P12" i="8" s="1"/>
  <c r="O12" i="6"/>
  <c r="O12" i="8" s="1"/>
  <c r="W12" i="6"/>
  <c r="W12" i="8" s="1"/>
  <c r="AD11" i="8"/>
  <c r="AC11" i="8"/>
  <c r="AF10" i="6"/>
  <c r="AD10" i="8" s="1"/>
  <c r="AE10" i="6"/>
  <c r="AD9" i="8"/>
  <c r="AF8" i="6"/>
  <c r="AD8" i="8" s="1"/>
  <c r="AE8" i="6"/>
  <c r="AD7" i="8"/>
  <c r="AF9" i="6"/>
  <c r="AD6" i="8" s="1"/>
  <c r="AE9" i="6"/>
  <c r="AF5" i="6"/>
  <c r="AD4" i="8" s="1"/>
  <c r="AE5" i="6"/>
  <c r="AF3" i="6"/>
  <c r="AD3" i="8" s="1"/>
  <c r="AE3" i="6"/>
  <c r="AC3" i="8" l="1"/>
  <c r="AC10" i="8"/>
  <c r="AC7" i="8"/>
  <c r="AC4" i="8"/>
  <c r="AG8" i="8"/>
  <c r="AC8" i="8"/>
  <c r="AG6" i="8"/>
  <c r="AC6" i="8"/>
  <c r="AG9" i="8"/>
  <c r="AC9" i="8"/>
  <c r="AE12" i="6"/>
  <c r="AC12" i="8" s="1"/>
  <c r="AF12" i="6"/>
  <c r="AD12" i="8" s="1"/>
  <c r="T12" i="6"/>
  <c r="T12" i="8" s="1"/>
  <c r="U12" i="6"/>
  <c r="U12" i="8" s="1"/>
  <c r="V12" i="6"/>
  <c r="V12" i="8" s="1"/>
  <c r="AH6" i="8" l="1"/>
  <c r="AH8" i="8"/>
  <c r="AG3" i="8"/>
  <c r="AG12" i="8"/>
  <c r="AH9" i="8"/>
  <c r="AH10" i="8"/>
  <c r="AG10" i="8"/>
  <c r="AH4" i="8"/>
  <c r="AG4" i="8"/>
  <c r="AH11" i="8"/>
  <c r="AG11" i="8"/>
  <c r="AH7" i="8"/>
  <c r="AG7" i="8"/>
  <c r="AH12" i="8" l="1"/>
  <c r="AH3" i="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Saba</author>
  </authors>
  <commentList>
    <comment ref="K2" authorId="0" shapeId="0" xr:uid="{00000000-0006-0000-0000-000001000000}">
      <text>
        <r>
          <rPr>
            <b/>
            <sz val="9"/>
            <color indexed="81"/>
            <rFont val="Tahoma"/>
            <family val="2"/>
          </rPr>
          <t>Estos datos son muy vagos y muchas veces poco precisos</t>
        </r>
      </text>
    </comment>
    <comment ref="R2" authorId="0" shapeId="0" xr:uid="{00000000-0006-0000-0000-000002000000}">
      <text>
        <r>
          <rPr>
            <b/>
            <sz val="9"/>
            <color indexed="81"/>
            <rFont val="Tahoma"/>
            <family val="2"/>
          </rPr>
          <t>Pueden encontrar dichos datos numéricos en los PDF's trimestrales o semestrales de cada subyacente. Para más comodidad, buscar "patrimonio fin de periodo", con datos expresados en miles de euros, dato obligatorio para el reporte trimestral de cada subyacente por parte de la CNMV.</t>
        </r>
      </text>
    </comment>
    <comment ref="S2" authorId="0" shapeId="0" xr:uid="{00000000-0006-0000-0000-000003000000}">
      <text>
        <r>
          <rPr>
            <b/>
            <sz val="9"/>
            <color indexed="81"/>
            <rFont val="Tahoma"/>
            <family val="2"/>
          </rPr>
          <t>Desde 2014 hasta la fecha. Si la creación del producto ha sido posterior, entonces desde el inicio de gestión.</t>
        </r>
      </text>
    </comment>
    <comment ref="AH2" authorId="0" shapeId="0" xr:uid="{00000000-0006-0000-0000-000004000000}">
      <text>
        <r>
          <rPr>
            <b/>
            <sz val="9"/>
            <color indexed="81"/>
            <rFont val="Tahoma"/>
            <family val="2"/>
          </rPr>
          <t>Rentabilidad media por año sin incluir la evolución de este 2018</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Saba</author>
  </authors>
  <commentList>
    <comment ref="K2" authorId="0" shapeId="0" xr:uid="{00000000-0006-0000-0100-000001000000}">
      <text>
        <r>
          <rPr>
            <b/>
            <sz val="9"/>
            <color indexed="81"/>
            <rFont val="Tahoma"/>
            <family val="2"/>
          </rPr>
          <t>Estos datos son muy vagos y muchas veces poco precisos</t>
        </r>
      </text>
    </comment>
    <comment ref="R2" authorId="0" shapeId="0" xr:uid="{00000000-0006-0000-0100-000002000000}">
      <text>
        <r>
          <rPr>
            <b/>
            <sz val="9"/>
            <color indexed="81"/>
            <rFont val="Tahoma"/>
            <family val="2"/>
          </rPr>
          <t>Pueden encontrar dichos datos numéricos en los PDF's trimestrales o semestrales de cada subyacente. Para más comodidad, buscar "patrimonio fin de periodo", con datos expresados en miles de euros, dato obligatorio para el reporte trimestral de cada subyacente por parte de la CNMV.</t>
        </r>
      </text>
    </comment>
    <comment ref="S2" authorId="0" shapeId="0" xr:uid="{00000000-0006-0000-0100-000003000000}">
      <text>
        <r>
          <rPr>
            <b/>
            <sz val="9"/>
            <color indexed="81"/>
            <rFont val="Tahoma"/>
            <family val="2"/>
          </rPr>
          <t>Desde 2014 hasta la fecha. Si la creación del producto ha sido posterior, entonces desde el inicio de gestión.</t>
        </r>
      </text>
    </comment>
  </commentList>
</comments>
</file>

<file path=xl/sharedStrings.xml><?xml version="1.0" encoding="utf-8"?>
<sst xmlns="http://schemas.openxmlformats.org/spreadsheetml/2006/main" count="169" uniqueCount="95">
  <si>
    <t>ISIN</t>
  </si>
  <si>
    <t>ES0114493036</t>
  </si>
  <si>
    <t>ES0142630054</t>
  </si>
  <si>
    <t>ES0176062000</t>
  </si>
  <si>
    <t>ES0182790032</t>
  </si>
  <si>
    <t>F0GBR067EM</t>
  </si>
  <si>
    <t>ES0131462022</t>
  </si>
  <si>
    <t>F00000X240</t>
  </si>
  <si>
    <t>F00000VPI6</t>
  </si>
  <si>
    <t>F000001Z2D</t>
  </si>
  <si>
    <t>Fondo / Sicav</t>
  </si>
  <si>
    <t>Marc Ribes</t>
  </si>
  <si>
    <t>José Lizán</t>
  </si>
  <si>
    <t>Jorge Ufano</t>
  </si>
  <si>
    <t>Javier Alfayate</t>
  </si>
  <si>
    <t>Smart Social SICAV</t>
  </si>
  <si>
    <t>GPM Gestión Activa - Gestión Global FI</t>
  </si>
  <si>
    <t>Rentabilidad 2016</t>
  </si>
  <si>
    <t>Rentabilidad 2015</t>
  </si>
  <si>
    <t>Información General Cuantitativa</t>
  </si>
  <si>
    <t>Performance</t>
  </si>
  <si>
    <t>Código en Visual Chart</t>
  </si>
  <si>
    <t>Nivel de Riesgo (1-7)</t>
  </si>
  <si>
    <t>ES0142630047</t>
  </si>
  <si>
    <t>Sociedad de inversión de capital variable no armonizada</t>
  </si>
  <si>
    <t>Sociedad Depositaria</t>
  </si>
  <si>
    <t>Capital Estatutario Máximo</t>
  </si>
  <si>
    <t>*no tiene*</t>
  </si>
  <si>
    <t>Capital Social Inicial</t>
  </si>
  <si>
    <t>?</t>
  </si>
  <si>
    <t>Sociedad de inversión de capital variable armonizada</t>
  </si>
  <si>
    <t>s/n</t>
  </si>
  <si>
    <t>Fecha de Inicio de Gestión del Gestor</t>
  </si>
  <si>
    <t>Nombre del Gestor</t>
  </si>
  <si>
    <t>Comisión de Revalorización</t>
  </si>
  <si>
    <t>Comisión de Gestión</t>
  </si>
  <si>
    <t>Comisión de Depósito</t>
  </si>
  <si>
    <t>Precio de Cierre a 2014/12/31</t>
  </si>
  <si>
    <t>Precio de Cierre a 2015/12/31</t>
  </si>
  <si>
    <t>Precio de Cierre a 2016/12/31</t>
  </si>
  <si>
    <t>Tipologia de Sociedad</t>
  </si>
  <si>
    <t>Sociedad Gestora</t>
  </si>
  <si>
    <t>Benchmark Oficial</t>
  </si>
  <si>
    <t>Antoni Fernández Serrano</t>
  </si>
  <si>
    <t>Esfera - Robotics FI</t>
  </si>
  <si>
    <t>Fondo de inversión armonizado (compartimento)</t>
  </si>
  <si>
    <t>GPM Gestión Activa - Alcyon Selección Tech</t>
  </si>
  <si>
    <t>Banco Inversis S.A.</t>
  </si>
  <si>
    <t>Inversis Gestión S.G.I.I.C. S.A.</t>
  </si>
  <si>
    <t>Quadriga Asset Managers S.G.I.I.C. S.A.</t>
  </si>
  <si>
    <t>F00000X6EM</t>
  </si>
  <si>
    <t>Santander Securities Services S.A.</t>
  </si>
  <si>
    <t>Medias</t>
  </si>
  <si>
    <t>Totales</t>
  </si>
  <si>
    <t>Descargar Datos Oficiales CNMV</t>
  </si>
  <si>
    <t>Fecha revisión</t>
  </si>
  <si>
    <t>Rentabilidad 2017</t>
  </si>
  <si>
    <t>Patrimonio gestionado a cierre de 2017</t>
  </si>
  <si>
    <t>Fecha de Registro Oficial</t>
  </si>
  <si>
    <t>Número de Registro Oficial</t>
  </si>
  <si>
    <t>Precio de Cierre a 2017/12/31</t>
  </si>
  <si>
    <t>Patrimonio Gestionado a Cierre de 2014</t>
  </si>
  <si>
    <t>Patrimonio Gestionado a Cierre de 2015</t>
  </si>
  <si>
    <t>Patrimonio Gestionado a Cierre de 2016</t>
  </si>
  <si>
    <t>Evolución Patrimonial (2014 o ITD hasta 2017)</t>
  </si>
  <si>
    <t>Rentabilidad 2018</t>
  </si>
  <si>
    <t>-</t>
  </si>
  <si>
    <t>Contraseña para todo el documento: "trader"</t>
  </si>
  <si>
    <t>F00000YN5T</t>
  </si>
  <si>
    <t>ES0131462030</t>
  </si>
  <si>
    <t>F00000X241</t>
  </si>
  <si>
    <t>Esfera Capital Gestión S.G.I.I.C. S.A.</t>
  </si>
  <si>
    <t>Fondo de inversión no armonizado</t>
  </si>
  <si>
    <t>Rentabilidad 2019</t>
  </si>
  <si>
    <t>Precio de Cierre a 2018/12/31</t>
  </si>
  <si>
    <t>ES0109204000</t>
  </si>
  <si>
    <t>F0000105WL</t>
  </si>
  <si>
    <t>Esfera Capital</t>
  </si>
  <si>
    <t>Anattea</t>
  </si>
  <si>
    <t>Bankinter</t>
  </si>
  <si>
    <t>Pablo González y Óscar Cagigas</t>
  </si>
  <si>
    <t>Esfera - Sersan Algorithmic FI</t>
  </si>
  <si>
    <t>F000011HLZ</t>
  </si>
  <si>
    <t>ES0131462113</t>
  </si>
  <si>
    <t>Sergi Sánchez (Sersan)</t>
  </si>
  <si>
    <t>Anattea Kunié Quant FI</t>
  </si>
  <si>
    <t>Precio de Cierre a 2019/12/31</t>
  </si>
  <si>
    <t>Rentabilidad 2020</t>
  </si>
  <si>
    <t>RReto Magnum SICAV</t>
  </si>
  <si>
    <t>Gloversia Multimercados Equilibrada SICAV</t>
  </si>
  <si>
    <t>Renta 4 SGIIC SA</t>
  </si>
  <si>
    <t>Renta 4</t>
  </si>
  <si>
    <t>Cárpatos</t>
  </si>
  <si>
    <t>Precio de Cierre a 2020/12/31</t>
  </si>
  <si>
    <t>Paradigma64Chess SICAV</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</si>
</sst>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quot;"/>
    <numFmt numFmtId="165" formatCode="#,##0.0000\ &quot;€&quot;"/>
    <numFmt numFmtId="166" formatCode="#,##0%"/>
    <numFmt numFmtId="167" formatCode="#,###.##%"/>
  </numFmts>
  <fonts count="16" x14ac:knownFonts="1">
    <font>
      <sz val="11"/>
      <color theme="1"/>
      <name val="Calibri"/>
      <family val="2"/>
      <scheme val="minor"/>
    </font>
    <font>
      <sz val="11"/>
      <color theme="1"/>
      <name val="Calibri"/>
      <family val="2"/>
      <scheme val="minor"/>
    </font>
    <font>
      <sz val="12"/>
      <color theme="1"/>
      <name val="Arial"/>
      <family val="2"/>
    </font>
    <font>
      <sz val="12"/>
      <name val="Arial"/>
      <family val="2"/>
    </font>
    <font>
      <b/>
      <sz val="16"/>
      <color theme="1"/>
      <name val="Arial"/>
      <family val="2"/>
    </font>
    <font>
      <sz val="16"/>
      <color theme="1"/>
      <name val="Arial"/>
      <family val="2"/>
    </font>
    <font>
      <b/>
      <sz val="20"/>
      <color theme="1"/>
      <name val="Arial"/>
      <family val="2"/>
    </font>
    <font>
      <b/>
      <sz val="12"/>
      <color theme="1"/>
      <name val="Arial"/>
      <family val="2"/>
    </font>
    <font>
      <i/>
      <sz val="12"/>
      <color theme="1"/>
      <name val="Arial"/>
      <family val="2"/>
    </font>
    <font>
      <sz val="100"/>
      <color theme="1"/>
      <name val="Arial"/>
      <family val="2"/>
    </font>
    <font>
      <u/>
      <sz val="11"/>
      <color theme="10"/>
      <name val="Calibri"/>
      <family val="2"/>
      <scheme val="minor"/>
    </font>
    <font>
      <b/>
      <i/>
      <sz val="16"/>
      <color theme="1"/>
      <name val="Arial"/>
      <family val="2"/>
    </font>
    <font>
      <b/>
      <sz val="9"/>
      <color indexed="81"/>
      <name val="Tahoma"/>
      <family val="2"/>
    </font>
    <font>
      <b/>
      <i/>
      <sz val="12"/>
      <color theme="1"/>
      <name val="Arial"/>
      <family val="2"/>
    </font>
    <font>
      <b/>
      <sz val="12"/>
      <color theme="7" tint="-0.499984740745262"/>
      <name val="Arial"/>
      <family val="2"/>
    </font>
    <font>
      <b/>
      <u/>
      <sz val="60"/>
      <color theme="10"/>
      <name val="Arial"/>
      <family val="2"/>
    </font>
  </fonts>
  <fills count="15">
    <fill>
      <patternFill patternType="none"/>
    </fill>
    <fill>
      <patternFill patternType="gray125"/>
    </fill>
    <fill>
      <patternFill patternType="solid">
        <fgColor theme="9" tint="0.79998168889431442"/>
        <bgColor indexed="64"/>
      </patternFill>
    </fill>
    <fill>
      <patternFill patternType="solid">
        <fgColor theme="8" tint="0.79998168889431442"/>
        <bgColor indexed="64"/>
      </patternFill>
    </fill>
    <fill>
      <patternFill patternType="solid">
        <fgColor theme="0" tint="-0.14999847407452621"/>
        <bgColor indexed="64"/>
      </patternFill>
    </fill>
    <fill>
      <patternFill patternType="solid">
        <fgColor rgb="FFCC99FF"/>
        <bgColor indexed="64"/>
      </patternFill>
    </fill>
    <fill>
      <patternFill patternType="solid">
        <fgColor rgb="FFCCCCFF"/>
        <bgColor indexed="64"/>
      </patternFill>
    </fill>
    <fill>
      <patternFill patternType="solid">
        <fgColor rgb="FF99CCFF"/>
        <bgColor indexed="64"/>
      </patternFill>
    </fill>
    <fill>
      <patternFill patternType="solid">
        <fgColor theme="0" tint="-0.249977111117893"/>
        <bgColor indexed="64"/>
      </patternFill>
    </fill>
    <fill>
      <patternFill patternType="solid">
        <fgColor theme="7" tint="0.39997558519241921"/>
        <bgColor indexed="64"/>
      </patternFill>
    </fill>
    <fill>
      <patternFill patternType="solid">
        <fgColor theme="1"/>
        <bgColor indexed="64"/>
      </patternFill>
    </fill>
    <fill>
      <patternFill patternType="solid">
        <fgColor theme="0"/>
        <bgColor indexed="64"/>
      </patternFill>
    </fill>
    <fill>
      <patternFill patternType="solid">
        <fgColor theme="0" tint="-4.9989318521683403E-2"/>
        <bgColor indexed="64"/>
      </patternFill>
    </fill>
    <fill>
      <patternFill patternType="solid">
        <fgColor theme="7" tint="0.79998168889431442"/>
        <bgColor indexed="64"/>
      </patternFill>
    </fill>
    <fill>
      <patternFill patternType="solid">
        <fgColor theme="5" tint="0.79998168889431442"/>
        <bgColor indexed="64"/>
      </patternFill>
    </fill>
  </fills>
  <borders count="46">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medium">
        <color indexed="64"/>
      </top>
      <bottom style="medium">
        <color indexed="64"/>
      </bottom>
      <diagonal/>
    </border>
    <border>
      <left style="thin">
        <color indexed="64"/>
      </left>
      <right/>
      <top/>
      <bottom style="thin">
        <color indexed="64"/>
      </bottom>
      <diagonal/>
    </border>
    <border>
      <left style="thin">
        <color indexed="64"/>
      </left>
      <right/>
      <top style="thin">
        <color indexed="64"/>
      </top>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diagonal/>
    </border>
    <border>
      <left/>
      <right/>
      <top style="medium">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style="medium">
        <color indexed="64"/>
      </right>
      <top style="medium">
        <color indexed="64"/>
      </top>
      <bottom style="thin">
        <color indexed="64"/>
      </bottom>
      <diagonal/>
    </border>
    <border>
      <left/>
      <right style="medium">
        <color indexed="64"/>
      </right>
      <top/>
      <bottom style="thin">
        <color indexed="64"/>
      </bottom>
      <diagonal/>
    </border>
    <border>
      <left/>
      <right style="medium">
        <color indexed="64"/>
      </right>
      <top/>
      <bottom style="medium">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medium">
        <color indexed="64"/>
      </top>
      <bottom/>
      <diagonal/>
    </border>
    <border>
      <left style="medium">
        <color indexed="64"/>
      </left>
      <right/>
      <top/>
      <bottom style="medium">
        <color indexed="64"/>
      </bottom>
      <diagonal/>
    </border>
    <border>
      <left/>
      <right/>
      <top style="thin">
        <color indexed="64"/>
      </top>
      <bottom style="thin">
        <color indexed="64"/>
      </bottom>
      <diagonal/>
    </border>
    <border>
      <left/>
      <right/>
      <top/>
      <bottom style="medium">
        <color indexed="64"/>
      </bottom>
      <diagonal/>
    </border>
  </borders>
  <cellStyleXfs count="3">
    <xf numFmtId="0" fontId="0" fillId="0" borderId="0"/>
    <xf numFmtId="9" fontId="1" fillId="0" borderId="0" applyFont="0" applyFill="0" applyBorder="0" applyAlignment="0" applyProtection="0"/>
    <xf numFmtId="0" fontId="10" fillId="0" borderId="0" applyNumberFormat="0" applyFill="0" applyBorder="0" applyAlignment="0" applyProtection="0"/>
  </cellStyleXfs>
  <cellXfs count="213">
    <xf numFmtId="0" fontId="0" fillId="0" borderId="0" xfId="0"/>
    <xf numFmtId="0" fontId="2" fillId="0" borderId="0" xfId="0" applyFont="1" applyAlignment="1">
      <alignment horizontal="center" vertical="center"/>
    </xf>
    <xf numFmtId="0" fontId="2" fillId="0" borderId="0" xfId="0" applyFont="1" applyAlignment="1">
      <alignment vertical="center"/>
    </xf>
    <xf numFmtId="0" fontId="5" fillId="0" borderId="0" xfId="0" applyFont="1" applyAlignment="1">
      <alignment horizontal="center" vertical="center" wrapText="1"/>
    </xf>
    <xf numFmtId="164" fontId="2" fillId="0" borderId="0" xfId="0" applyNumberFormat="1" applyFont="1" applyAlignment="1">
      <alignment horizontal="center" vertical="center"/>
    </xf>
    <xf numFmtId="0" fontId="2" fillId="0" borderId="0" xfId="0" applyFont="1" applyFill="1" applyAlignment="1">
      <alignment vertical="center"/>
    </xf>
    <xf numFmtId="165" fontId="2" fillId="0" borderId="0" xfId="0" applyNumberFormat="1" applyFont="1" applyAlignment="1">
      <alignment horizontal="center" vertical="center"/>
    </xf>
    <xf numFmtId="10" fontId="2" fillId="0" borderId="0" xfId="0" applyNumberFormat="1" applyFont="1" applyAlignment="1">
      <alignment horizontal="center" vertical="center"/>
    </xf>
    <xf numFmtId="0" fontId="2" fillId="0" borderId="0" xfId="0" applyFont="1" applyAlignment="1">
      <alignment horizontal="left" vertical="center"/>
    </xf>
    <xf numFmtId="0" fontId="4" fillId="0" borderId="0" xfId="0" applyFont="1" applyAlignment="1">
      <alignment vertical="center"/>
    </xf>
    <xf numFmtId="0" fontId="2" fillId="0" borderId="1" xfId="0" applyFont="1" applyFill="1" applyBorder="1" applyAlignment="1">
      <alignment horizontal="center" vertical="center"/>
    </xf>
    <xf numFmtId="14" fontId="2" fillId="0" borderId="1" xfId="0" applyNumberFormat="1" applyFont="1" applyFill="1" applyBorder="1" applyAlignment="1">
      <alignment horizontal="center" vertical="center"/>
    </xf>
    <xf numFmtId="164" fontId="2" fillId="0" borderId="1" xfId="0" applyNumberFormat="1" applyFont="1" applyFill="1" applyBorder="1" applyAlignment="1">
      <alignment horizontal="center" vertical="center"/>
    </xf>
    <xf numFmtId="165" fontId="2" fillId="0" borderId="1" xfId="0" applyNumberFormat="1" applyFont="1" applyFill="1" applyBorder="1" applyAlignment="1">
      <alignment horizontal="center" vertical="center"/>
    </xf>
    <xf numFmtId="0" fontId="3" fillId="0" borderId="1" xfId="0" applyFont="1" applyFill="1" applyBorder="1" applyAlignment="1">
      <alignment horizontal="center" vertical="center"/>
    </xf>
    <xf numFmtId="0" fontId="2" fillId="0" borderId="1" xfId="0" applyFont="1" applyBorder="1" applyAlignment="1">
      <alignment horizontal="center" vertical="center"/>
    </xf>
    <xf numFmtId="14" fontId="2" fillId="0" borderId="1" xfId="0" applyNumberFormat="1" applyFont="1" applyBorder="1" applyAlignment="1">
      <alignment horizontal="center" vertical="center"/>
    </xf>
    <xf numFmtId="164" fontId="2" fillId="0" borderId="1" xfId="0" applyNumberFormat="1" applyFont="1" applyBorder="1" applyAlignment="1">
      <alignment horizontal="center" vertical="center"/>
    </xf>
    <xf numFmtId="165" fontId="2" fillId="0" borderId="1" xfId="0" applyNumberFormat="1" applyFont="1" applyBorder="1" applyAlignment="1">
      <alignment horizontal="center" vertical="center"/>
    </xf>
    <xf numFmtId="0" fontId="2" fillId="0" borderId="4" xfId="0" applyFont="1" applyFill="1" applyBorder="1" applyAlignment="1">
      <alignment horizontal="center" vertical="center"/>
    </xf>
    <xf numFmtId="14" fontId="2" fillId="0" borderId="4" xfId="0" applyNumberFormat="1" applyFont="1" applyFill="1" applyBorder="1" applyAlignment="1">
      <alignment horizontal="center" vertical="center"/>
    </xf>
    <xf numFmtId="164" fontId="2" fillId="0" borderId="4" xfId="0" applyNumberFormat="1" applyFont="1" applyFill="1" applyBorder="1" applyAlignment="1">
      <alignment horizontal="center" vertical="center"/>
    </xf>
    <xf numFmtId="165" fontId="2" fillId="0" borderId="4" xfId="0" applyNumberFormat="1" applyFont="1" applyFill="1" applyBorder="1" applyAlignment="1">
      <alignment horizontal="center" vertical="center"/>
    </xf>
    <xf numFmtId="10" fontId="4" fillId="3" borderId="2" xfId="0" applyNumberFormat="1" applyFont="1" applyFill="1" applyBorder="1" applyAlignment="1">
      <alignment horizontal="center" vertical="center"/>
    </xf>
    <xf numFmtId="165" fontId="2" fillId="0" borderId="10" xfId="0" applyNumberFormat="1" applyFont="1" applyBorder="1" applyAlignment="1">
      <alignment horizontal="center" vertical="center"/>
    </xf>
    <xf numFmtId="0" fontId="2" fillId="0" borderId="10" xfId="0" applyFont="1" applyBorder="1" applyAlignment="1">
      <alignment horizontal="center" vertical="center"/>
    </xf>
    <xf numFmtId="4" fontId="4" fillId="3" borderId="2" xfId="0" applyNumberFormat="1" applyFont="1" applyFill="1" applyBorder="1" applyAlignment="1">
      <alignment horizontal="center" vertical="center"/>
    </xf>
    <xf numFmtId="10" fontId="4" fillId="3" borderId="2" xfId="1" applyNumberFormat="1" applyFont="1" applyFill="1" applyBorder="1" applyAlignment="1">
      <alignment horizontal="center" vertical="center"/>
    </xf>
    <xf numFmtId="0" fontId="2" fillId="0" borderId="10" xfId="0" applyFont="1" applyFill="1" applyBorder="1" applyAlignment="1">
      <alignment horizontal="center" vertical="center"/>
    </xf>
    <xf numFmtId="164" fontId="2" fillId="0" borderId="10" xfId="0" applyNumberFormat="1" applyFont="1" applyBorder="1" applyAlignment="1">
      <alignment horizontal="center" vertical="center"/>
    </xf>
    <xf numFmtId="164" fontId="4" fillId="2" borderId="2" xfId="0" applyNumberFormat="1" applyFont="1" applyFill="1" applyBorder="1" applyAlignment="1">
      <alignment horizontal="center" vertical="center"/>
    </xf>
    <xf numFmtId="0" fontId="4" fillId="2" borderId="2" xfId="0" applyFont="1" applyFill="1" applyBorder="1" applyAlignment="1">
      <alignment horizontal="center" vertical="center"/>
    </xf>
    <xf numFmtId="0" fontId="4" fillId="3" borderId="2" xfId="0" applyFont="1" applyFill="1" applyBorder="1" applyAlignment="1">
      <alignment horizontal="center" vertical="center"/>
    </xf>
    <xf numFmtId="164" fontId="2" fillId="0" borderId="8" xfId="0" applyNumberFormat="1" applyFont="1" applyFill="1" applyBorder="1" applyAlignment="1">
      <alignment horizontal="center" vertical="center"/>
    </xf>
    <xf numFmtId="164" fontId="2" fillId="0" borderId="3" xfId="0" applyNumberFormat="1" applyFont="1" applyFill="1" applyBorder="1" applyAlignment="1">
      <alignment horizontal="center" vertical="center"/>
    </xf>
    <xf numFmtId="164" fontId="2" fillId="0" borderId="14" xfId="0" applyNumberFormat="1" applyFont="1" applyFill="1" applyBorder="1" applyAlignment="1">
      <alignment horizontal="center" vertical="center"/>
    </xf>
    <xf numFmtId="164" fontId="2" fillId="0" borderId="16" xfId="0" applyNumberFormat="1" applyFont="1" applyFill="1" applyBorder="1" applyAlignment="1">
      <alignment horizontal="center" vertical="center"/>
    </xf>
    <xf numFmtId="164" fontId="2" fillId="0" borderId="18" xfId="0" applyNumberFormat="1" applyFont="1" applyFill="1" applyBorder="1" applyAlignment="1">
      <alignment horizontal="center" vertical="center"/>
    </xf>
    <xf numFmtId="10" fontId="7" fillId="0" borderId="4" xfId="1" applyNumberFormat="1" applyFont="1" applyFill="1" applyBorder="1" applyAlignment="1">
      <alignment horizontal="center" vertical="center"/>
    </xf>
    <xf numFmtId="10" fontId="7" fillId="0" borderId="1" xfId="1" applyNumberFormat="1" applyFont="1" applyFill="1" applyBorder="1" applyAlignment="1">
      <alignment horizontal="center" vertical="center"/>
    </xf>
    <xf numFmtId="10" fontId="7" fillId="0" borderId="8" xfId="0" applyNumberFormat="1" applyFont="1" applyFill="1" applyBorder="1" applyAlignment="1">
      <alignment horizontal="center" vertical="center"/>
    </xf>
    <xf numFmtId="10" fontId="7" fillId="0" borderId="3" xfId="0" applyNumberFormat="1" applyFont="1" applyFill="1" applyBorder="1" applyAlignment="1">
      <alignment horizontal="center" vertical="center"/>
    </xf>
    <xf numFmtId="10" fontId="4" fillId="3" borderId="12" xfId="0" applyNumberFormat="1" applyFont="1" applyFill="1" applyBorder="1" applyAlignment="1">
      <alignment horizontal="center" vertical="center"/>
    </xf>
    <xf numFmtId="165" fontId="2" fillId="0" borderId="14" xfId="0" applyNumberFormat="1" applyFont="1" applyFill="1" applyBorder="1" applyAlignment="1">
      <alignment horizontal="center" vertical="center"/>
    </xf>
    <xf numFmtId="165" fontId="2" fillId="0" borderId="16" xfId="0" applyNumberFormat="1" applyFont="1" applyFill="1" applyBorder="1" applyAlignment="1">
      <alignment horizontal="center" vertical="center"/>
    </xf>
    <xf numFmtId="165" fontId="2" fillId="0" borderId="18" xfId="0" applyNumberFormat="1" applyFont="1" applyBorder="1" applyAlignment="1">
      <alignment horizontal="center" vertical="center"/>
    </xf>
    <xf numFmtId="164" fontId="2" fillId="0" borderId="3" xfId="0" applyNumberFormat="1" applyFont="1" applyBorder="1" applyAlignment="1">
      <alignment horizontal="center" vertical="center"/>
    </xf>
    <xf numFmtId="164" fontId="2" fillId="0" borderId="13" xfId="0" applyNumberFormat="1" applyFont="1" applyBorder="1" applyAlignment="1">
      <alignment horizontal="center" vertical="center"/>
    </xf>
    <xf numFmtId="164" fontId="4" fillId="2" borderId="12" xfId="0" applyNumberFormat="1" applyFont="1" applyFill="1" applyBorder="1" applyAlignment="1">
      <alignment horizontal="center" vertical="center"/>
    </xf>
    <xf numFmtId="164" fontId="2" fillId="0" borderId="15" xfId="0" applyNumberFormat="1" applyFont="1" applyFill="1" applyBorder="1" applyAlignment="1">
      <alignment horizontal="center" vertical="center"/>
    </xf>
    <xf numFmtId="164" fontId="2" fillId="0" borderId="17" xfId="0" applyNumberFormat="1" applyFont="1" applyFill="1" applyBorder="1" applyAlignment="1">
      <alignment horizontal="center" vertical="center"/>
    </xf>
    <xf numFmtId="164" fontId="2" fillId="0" borderId="19" xfId="0" applyNumberFormat="1" applyFont="1" applyFill="1" applyBorder="1" applyAlignment="1">
      <alignment horizontal="center" vertical="center"/>
    </xf>
    <xf numFmtId="0" fontId="4" fillId="4" borderId="2" xfId="0" applyFont="1" applyFill="1" applyBorder="1" applyAlignment="1">
      <alignment horizontal="center" vertical="center"/>
    </xf>
    <xf numFmtId="164" fontId="4" fillId="4" borderId="2" xfId="0" applyNumberFormat="1" applyFont="1" applyFill="1" applyBorder="1" applyAlignment="1">
      <alignment horizontal="center" vertical="center"/>
    </xf>
    <xf numFmtId="165" fontId="4" fillId="4" borderId="2" xfId="0" applyNumberFormat="1" applyFont="1" applyFill="1" applyBorder="1" applyAlignment="1">
      <alignment horizontal="center" vertical="center"/>
    </xf>
    <xf numFmtId="0" fontId="4" fillId="8" borderId="2" xfId="0" applyFont="1" applyFill="1" applyBorder="1" applyAlignment="1">
      <alignment horizontal="center" vertical="center" wrapText="1"/>
    </xf>
    <xf numFmtId="164" fontId="4" fillId="8" borderId="2" xfId="0" applyNumberFormat="1" applyFont="1" applyFill="1" applyBorder="1" applyAlignment="1">
      <alignment horizontal="center" vertical="center" wrapText="1"/>
    </xf>
    <xf numFmtId="164" fontId="4" fillId="8" borderId="12" xfId="0" applyNumberFormat="1" applyFont="1" applyFill="1" applyBorder="1" applyAlignment="1">
      <alignment horizontal="center" vertical="center" wrapText="1"/>
    </xf>
    <xf numFmtId="165" fontId="4" fillId="8" borderId="2" xfId="0" applyNumberFormat="1" applyFont="1" applyFill="1" applyBorder="1" applyAlignment="1">
      <alignment horizontal="center" vertical="center" wrapText="1"/>
    </xf>
    <xf numFmtId="10" fontId="4" fillId="8" borderId="12" xfId="0" applyNumberFormat="1" applyFont="1" applyFill="1" applyBorder="1" applyAlignment="1">
      <alignment horizontal="center" vertical="center" wrapText="1"/>
    </xf>
    <xf numFmtId="10" fontId="4" fillId="8" borderId="2" xfId="0" applyNumberFormat="1" applyFont="1" applyFill="1" applyBorder="1" applyAlignment="1">
      <alignment horizontal="center" vertical="center" wrapText="1"/>
    </xf>
    <xf numFmtId="0" fontId="7" fillId="0" borderId="14" xfId="0" applyFont="1" applyFill="1" applyBorder="1" applyAlignment="1">
      <alignment horizontal="center" vertical="center"/>
    </xf>
    <xf numFmtId="0" fontId="7" fillId="0" borderId="15" xfId="0" applyFont="1" applyFill="1" applyBorder="1" applyAlignment="1">
      <alignment horizontal="center" vertical="center"/>
    </xf>
    <xf numFmtId="10" fontId="7" fillId="0" borderId="16" xfId="1" applyNumberFormat="1" applyFont="1" applyFill="1" applyBorder="1" applyAlignment="1">
      <alignment horizontal="center" vertical="center"/>
    </xf>
    <xf numFmtId="0" fontId="7" fillId="0" borderId="17" xfId="0" applyFont="1" applyFill="1" applyBorder="1" applyAlignment="1">
      <alignment horizontal="center" vertical="center"/>
    </xf>
    <xf numFmtId="0" fontId="7" fillId="0" borderId="16" xfId="0" applyFont="1" applyFill="1" applyBorder="1" applyAlignment="1">
      <alignment horizontal="center" vertical="center"/>
    </xf>
    <xf numFmtId="10" fontId="7" fillId="0" borderId="16" xfId="1" applyNumberFormat="1" applyFont="1" applyBorder="1" applyAlignment="1">
      <alignment horizontal="center" vertical="center"/>
    </xf>
    <xf numFmtId="10" fontId="7" fillId="0" borderId="1" xfId="1" applyNumberFormat="1" applyFont="1" applyBorder="1" applyAlignment="1">
      <alignment horizontal="center" vertical="center"/>
    </xf>
    <xf numFmtId="0" fontId="7" fillId="0" borderId="17" xfId="0" applyFont="1" applyBorder="1" applyAlignment="1">
      <alignment horizontal="center" vertical="center"/>
    </xf>
    <xf numFmtId="0" fontId="7" fillId="0" borderId="18" xfId="0" applyFont="1" applyFill="1" applyBorder="1" applyAlignment="1">
      <alignment horizontal="center" vertical="center"/>
    </xf>
    <xf numFmtId="10" fontId="7" fillId="0" borderId="10" xfId="1" applyNumberFormat="1" applyFont="1" applyBorder="1" applyAlignment="1">
      <alignment horizontal="center" vertical="center"/>
    </xf>
    <xf numFmtId="0" fontId="7" fillId="0" borderId="19" xfId="0" applyFont="1" applyBorder="1" applyAlignment="1">
      <alignment horizontal="center" vertical="center"/>
    </xf>
    <xf numFmtId="14" fontId="8" fillId="0" borderId="17" xfId="0" applyNumberFormat="1" applyFont="1" applyFill="1" applyBorder="1" applyAlignment="1">
      <alignment horizontal="center" vertical="center"/>
    </xf>
    <xf numFmtId="14" fontId="8" fillId="0" borderId="19" xfId="0" applyNumberFormat="1" applyFont="1" applyFill="1" applyBorder="1" applyAlignment="1">
      <alignment horizontal="center" vertical="center"/>
    </xf>
    <xf numFmtId="14" fontId="8" fillId="0" borderId="15" xfId="0" applyNumberFormat="1" applyFont="1" applyFill="1" applyBorder="1" applyAlignment="1">
      <alignment horizontal="center" vertical="center"/>
    </xf>
    <xf numFmtId="14" fontId="7" fillId="0" borderId="10" xfId="0" applyNumberFormat="1" applyFont="1" applyFill="1" applyBorder="1" applyAlignment="1">
      <alignment horizontal="center" vertical="center"/>
    </xf>
    <xf numFmtId="165" fontId="4" fillId="8" borderId="20" xfId="0" applyNumberFormat="1" applyFont="1" applyFill="1" applyBorder="1" applyAlignment="1">
      <alignment horizontal="center" vertical="center" wrapText="1"/>
    </xf>
    <xf numFmtId="165" fontId="2" fillId="0" borderId="21" xfId="0" applyNumberFormat="1" applyFont="1" applyFill="1" applyBorder="1" applyAlignment="1">
      <alignment horizontal="center" vertical="center"/>
    </xf>
    <xf numFmtId="165" fontId="2" fillId="0" borderId="9" xfId="0" applyNumberFormat="1" applyFont="1" applyFill="1" applyBorder="1" applyAlignment="1">
      <alignment horizontal="center" vertical="center"/>
    </xf>
    <xf numFmtId="165" fontId="2" fillId="0" borderId="9" xfId="0" applyNumberFormat="1" applyFont="1" applyBorder="1" applyAlignment="1">
      <alignment horizontal="center" vertical="center"/>
    </xf>
    <xf numFmtId="165" fontId="2" fillId="0" borderId="22" xfId="0" applyNumberFormat="1" applyFont="1" applyBorder="1" applyAlignment="1">
      <alignment horizontal="center" vertical="center"/>
    </xf>
    <xf numFmtId="165" fontId="4" fillId="4" borderId="20" xfId="0" applyNumberFormat="1" applyFont="1" applyFill="1" applyBorder="1" applyAlignment="1">
      <alignment horizontal="center" vertical="center"/>
    </xf>
    <xf numFmtId="0" fontId="11" fillId="9" borderId="5" xfId="0" applyFont="1" applyFill="1" applyBorder="1" applyAlignment="1">
      <alignment horizontal="center" vertical="center" wrapText="1"/>
    </xf>
    <xf numFmtId="3" fontId="4" fillId="8" borderId="2" xfId="0" applyNumberFormat="1" applyFont="1" applyFill="1" applyBorder="1" applyAlignment="1">
      <alignment horizontal="center" vertical="center" wrapText="1"/>
    </xf>
    <xf numFmtId="3" fontId="2" fillId="0" borderId="4" xfId="0" applyNumberFormat="1" applyFont="1" applyFill="1" applyBorder="1" applyAlignment="1">
      <alignment horizontal="center" vertical="center"/>
    </xf>
    <xf numFmtId="3" fontId="2" fillId="0" borderId="1" xfId="0" applyNumberFormat="1" applyFont="1" applyFill="1" applyBorder="1" applyAlignment="1">
      <alignment horizontal="center" vertical="center"/>
    </xf>
    <xf numFmtId="3" fontId="2" fillId="0" borderId="0" xfId="0" applyNumberFormat="1" applyFont="1" applyAlignment="1">
      <alignment horizontal="center" vertical="center"/>
    </xf>
    <xf numFmtId="0" fontId="2" fillId="11" borderId="26" xfId="0" applyFont="1" applyFill="1" applyBorder="1" applyAlignment="1">
      <alignment horizontal="left" vertical="center"/>
    </xf>
    <xf numFmtId="0" fontId="2" fillId="11" borderId="9" xfId="0" applyFont="1" applyFill="1" applyBorder="1" applyAlignment="1">
      <alignment horizontal="left" vertical="center"/>
    </xf>
    <xf numFmtId="0" fontId="2" fillId="11" borderId="27" xfId="0" applyFont="1" applyFill="1" applyBorder="1" applyAlignment="1">
      <alignment horizontal="left" vertical="center"/>
    </xf>
    <xf numFmtId="0" fontId="13" fillId="11" borderId="8" xfId="0" applyFont="1" applyFill="1" applyBorder="1" applyAlignment="1">
      <alignment horizontal="left" vertical="center"/>
    </xf>
    <xf numFmtId="0" fontId="13" fillId="11" borderId="3" xfId="0" applyFont="1" applyFill="1" applyBorder="1" applyAlignment="1">
      <alignment horizontal="left" vertical="center"/>
    </xf>
    <xf numFmtId="0" fontId="13" fillId="11" borderId="13" xfId="0" applyFont="1" applyFill="1" applyBorder="1" applyAlignment="1">
      <alignment horizontal="left" vertical="center"/>
    </xf>
    <xf numFmtId="166" fontId="4" fillId="8" borderId="2" xfId="0" applyNumberFormat="1" applyFont="1" applyFill="1" applyBorder="1" applyAlignment="1">
      <alignment horizontal="center" vertical="center" wrapText="1"/>
    </xf>
    <xf numFmtId="166" fontId="7" fillId="0" borderId="0" xfId="0" applyNumberFormat="1" applyFont="1" applyAlignment="1">
      <alignment horizontal="center" vertical="center"/>
    </xf>
    <xf numFmtId="167" fontId="7" fillId="0" borderId="8" xfId="0" applyNumberFormat="1" applyFont="1" applyFill="1" applyBorder="1" applyAlignment="1">
      <alignment horizontal="center" vertical="center"/>
    </xf>
    <xf numFmtId="167" fontId="7" fillId="0" borderId="1" xfId="0" applyNumberFormat="1" applyFont="1" applyFill="1" applyBorder="1" applyAlignment="1">
      <alignment horizontal="center" vertical="center"/>
    </xf>
    <xf numFmtId="167" fontId="4" fillId="2" borderId="2" xfId="0" applyNumberFormat="1" applyFont="1" applyFill="1" applyBorder="1" applyAlignment="1">
      <alignment horizontal="center" vertical="center"/>
    </xf>
    <xf numFmtId="0" fontId="7" fillId="0" borderId="16" xfId="0" applyFont="1" applyBorder="1" applyAlignment="1">
      <alignment horizontal="center" vertical="center"/>
    </xf>
    <xf numFmtId="0" fontId="7" fillId="0" borderId="18" xfId="0" applyFont="1" applyBorder="1" applyAlignment="1">
      <alignment horizontal="center" vertical="center"/>
    </xf>
    <xf numFmtId="0" fontId="4" fillId="8" borderId="20" xfId="0" applyFont="1" applyFill="1" applyBorder="1" applyAlignment="1">
      <alignment horizontal="center" vertical="center" wrapText="1"/>
    </xf>
    <xf numFmtId="14" fontId="4" fillId="9" borderId="20" xfId="0" applyNumberFormat="1" applyFont="1" applyFill="1" applyBorder="1" applyAlignment="1" applyProtection="1">
      <alignment horizontal="center" vertical="center"/>
      <protection locked="0"/>
    </xf>
    <xf numFmtId="0" fontId="11" fillId="9" borderId="5" xfId="0" applyFont="1" applyFill="1" applyBorder="1" applyAlignment="1" applyProtection="1">
      <alignment horizontal="center" vertical="center" wrapText="1"/>
    </xf>
    <xf numFmtId="14" fontId="4" fillId="9" borderId="20" xfId="0" applyNumberFormat="1" applyFont="1" applyFill="1" applyBorder="1" applyAlignment="1" applyProtection="1">
      <alignment horizontal="center" vertical="center"/>
    </xf>
    <xf numFmtId="0" fontId="2" fillId="0" borderId="0" xfId="0" applyFont="1" applyAlignment="1" applyProtection="1">
      <alignment vertical="center"/>
    </xf>
    <xf numFmtId="0" fontId="4" fillId="8" borderId="2" xfId="0" applyFont="1" applyFill="1" applyBorder="1" applyAlignment="1" applyProtection="1">
      <alignment horizontal="center" vertical="center" wrapText="1"/>
    </xf>
    <xf numFmtId="3" fontId="4" fillId="8" borderId="2" xfId="0" applyNumberFormat="1" applyFont="1" applyFill="1" applyBorder="1" applyAlignment="1" applyProtection="1">
      <alignment horizontal="center" vertical="center" wrapText="1"/>
    </xf>
    <xf numFmtId="0" fontId="5" fillId="0" borderId="0" xfId="0" applyFont="1" applyAlignment="1" applyProtection="1">
      <alignment horizontal="center" vertical="center" wrapText="1"/>
    </xf>
    <xf numFmtId="0" fontId="7" fillId="0" borderId="14" xfId="0" applyFont="1" applyFill="1" applyBorder="1" applyAlignment="1" applyProtection="1">
      <alignment horizontal="center" vertical="center"/>
    </xf>
    <xf numFmtId="0" fontId="2" fillId="0" borderId="4" xfId="0" applyFont="1" applyFill="1" applyBorder="1" applyAlignment="1" applyProtection="1">
      <alignment horizontal="center" vertical="center"/>
    </xf>
    <xf numFmtId="0" fontId="2" fillId="11" borderId="26" xfId="0" applyFont="1" applyFill="1" applyBorder="1" applyAlignment="1" applyProtection="1">
      <alignment horizontal="left" vertical="center"/>
    </xf>
    <xf numFmtId="0" fontId="13" fillId="11" borderId="8" xfId="0" applyFont="1" applyFill="1" applyBorder="1" applyAlignment="1" applyProtection="1">
      <alignment horizontal="left" vertical="center"/>
    </xf>
    <xf numFmtId="3" fontId="2" fillId="0" borderId="4" xfId="0" applyNumberFormat="1" applyFont="1" applyFill="1" applyBorder="1" applyAlignment="1" applyProtection="1">
      <alignment horizontal="center" vertical="center"/>
    </xf>
    <xf numFmtId="14" fontId="2" fillId="0" borderId="4" xfId="0" applyNumberFormat="1" applyFont="1" applyFill="1" applyBorder="1" applyAlignment="1" applyProtection="1">
      <alignment horizontal="center" vertical="center"/>
    </xf>
    <xf numFmtId="0" fontId="14" fillId="13" borderId="4" xfId="0" applyFont="1" applyFill="1" applyBorder="1" applyAlignment="1" applyProtection="1">
      <alignment horizontal="center" vertical="center"/>
    </xf>
    <xf numFmtId="14" fontId="8" fillId="0" borderId="15" xfId="0" applyNumberFormat="1" applyFont="1" applyFill="1" applyBorder="1" applyAlignment="1" applyProtection="1">
      <alignment horizontal="center" vertical="center"/>
    </xf>
    <xf numFmtId="164" fontId="2" fillId="0" borderId="14" xfId="0" applyNumberFormat="1" applyFont="1" applyFill="1" applyBorder="1" applyAlignment="1" applyProtection="1">
      <alignment horizontal="center" vertical="center"/>
    </xf>
    <xf numFmtId="164" fontId="2" fillId="0" borderId="15" xfId="0" applyNumberFormat="1" applyFont="1" applyFill="1" applyBorder="1" applyAlignment="1" applyProtection="1">
      <alignment horizontal="center" vertical="center"/>
    </xf>
    <xf numFmtId="164" fontId="2" fillId="0" borderId="8" xfId="0" applyNumberFormat="1" applyFont="1" applyFill="1" applyBorder="1" applyAlignment="1" applyProtection="1">
      <alignment horizontal="center" vertical="center"/>
    </xf>
    <xf numFmtId="167" fontId="7" fillId="0" borderId="8" xfId="0" applyNumberFormat="1" applyFont="1" applyFill="1" applyBorder="1" applyAlignment="1" applyProtection="1">
      <alignment horizontal="center" vertical="center"/>
    </xf>
    <xf numFmtId="10" fontId="7" fillId="0" borderId="4" xfId="1" applyNumberFormat="1" applyFont="1" applyFill="1" applyBorder="1" applyAlignment="1" applyProtection="1">
      <alignment horizontal="center" vertical="center"/>
    </xf>
    <xf numFmtId="0" fontId="7" fillId="0" borderId="15" xfId="0" applyFont="1" applyFill="1" applyBorder="1" applyAlignment="1" applyProtection="1">
      <alignment horizontal="center" vertical="center"/>
    </xf>
    <xf numFmtId="165" fontId="2" fillId="0" borderId="32" xfId="0" applyNumberFormat="1" applyFont="1" applyFill="1" applyBorder="1" applyAlignment="1" applyProtection="1">
      <alignment horizontal="center" vertical="center"/>
    </xf>
    <xf numFmtId="165" fontId="2" fillId="0" borderId="30" xfId="0" applyNumberFormat="1" applyFont="1" applyFill="1" applyBorder="1" applyAlignment="1" applyProtection="1">
      <alignment horizontal="center" vertical="center"/>
    </xf>
    <xf numFmtId="165" fontId="2" fillId="0" borderId="28" xfId="0" applyNumberFormat="1" applyFont="1" applyFill="1" applyBorder="1" applyAlignment="1" applyProtection="1">
      <alignment horizontal="center" vertical="center"/>
    </xf>
    <xf numFmtId="165" fontId="7" fillId="12" borderId="23" xfId="0" applyNumberFormat="1" applyFont="1" applyFill="1" applyBorder="1" applyAlignment="1" applyProtection="1">
      <alignment horizontal="center" vertical="center"/>
    </xf>
    <xf numFmtId="10" fontId="7" fillId="0" borderId="32" xfId="0" applyNumberFormat="1" applyFont="1" applyFill="1" applyBorder="1" applyAlignment="1" applyProtection="1">
      <alignment horizontal="center" vertical="center"/>
    </xf>
    <xf numFmtId="10" fontId="7" fillId="0" borderId="38" xfId="0" applyNumberFormat="1" applyFont="1" applyFill="1" applyBorder="1" applyAlignment="1" applyProtection="1">
      <alignment horizontal="center" vertical="center"/>
    </xf>
    <xf numFmtId="10" fontId="7" fillId="0" borderId="39" xfId="0" applyNumberFormat="1" applyFont="1" applyFill="1" applyBorder="1" applyAlignment="1" applyProtection="1">
      <alignment horizontal="center" vertical="center"/>
    </xf>
    <xf numFmtId="10" fontId="7" fillId="0" borderId="35" xfId="0" applyNumberFormat="1" applyFont="1" applyFill="1" applyBorder="1" applyAlignment="1" applyProtection="1">
      <alignment horizontal="center" vertical="center"/>
    </xf>
    <xf numFmtId="0" fontId="2" fillId="0" borderId="0" xfId="0" applyFont="1" applyFill="1" applyAlignment="1" applyProtection="1">
      <alignment vertical="center"/>
    </xf>
    <xf numFmtId="0" fontId="2" fillId="11" borderId="9" xfId="0" applyFont="1" applyFill="1" applyBorder="1" applyAlignment="1" applyProtection="1">
      <alignment horizontal="left" vertical="center"/>
    </xf>
    <xf numFmtId="0" fontId="2" fillId="0" borderId="1" xfId="0" applyFont="1" applyFill="1" applyBorder="1" applyAlignment="1" applyProtection="1">
      <alignment horizontal="center" vertical="center"/>
    </xf>
    <xf numFmtId="10" fontId="7" fillId="0" borderId="16" xfId="1" applyNumberFormat="1" applyFont="1" applyFill="1" applyBorder="1" applyAlignment="1" applyProtection="1">
      <alignment horizontal="center" vertical="center"/>
    </xf>
    <xf numFmtId="165" fontId="2" fillId="0" borderId="14" xfId="0" applyNumberFormat="1" applyFont="1" applyFill="1" applyBorder="1" applyAlignment="1" applyProtection="1">
      <alignment horizontal="center" vertical="center"/>
    </xf>
    <xf numFmtId="165" fontId="2" fillId="0" borderId="4" xfId="0" applyNumberFormat="1" applyFont="1" applyFill="1" applyBorder="1" applyAlignment="1" applyProtection="1">
      <alignment horizontal="center" vertical="center"/>
    </xf>
    <xf numFmtId="165" fontId="2" fillId="0" borderId="15" xfId="0" applyNumberFormat="1" applyFont="1" applyFill="1" applyBorder="1" applyAlignment="1" applyProtection="1">
      <alignment horizontal="center" vertical="center"/>
    </xf>
    <xf numFmtId="10" fontId="7" fillId="0" borderId="14" xfId="0" applyNumberFormat="1" applyFont="1" applyFill="1" applyBorder="1" applyAlignment="1" applyProtection="1">
      <alignment horizontal="center" vertical="center"/>
    </xf>
    <xf numFmtId="10" fontId="7" fillId="0" borderId="8" xfId="0" applyNumberFormat="1" applyFont="1" applyFill="1" applyBorder="1" applyAlignment="1" applyProtection="1">
      <alignment horizontal="center" vertical="center"/>
    </xf>
    <xf numFmtId="10" fontId="7" fillId="0" borderId="34" xfId="0" applyNumberFormat="1" applyFont="1" applyFill="1" applyBorder="1" applyAlignment="1" applyProtection="1">
      <alignment horizontal="center" vertical="center"/>
    </xf>
    <xf numFmtId="10" fontId="7" fillId="0" borderId="36" xfId="0" applyNumberFormat="1" applyFont="1" applyFill="1" applyBorder="1" applyAlignment="1" applyProtection="1">
      <alignment horizontal="center" vertical="center"/>
    </xf>
    <xf numFmtId="0" fontId="7" fillId="0" borderId="16" xfId="0" applyFont="1" applyFill="1" applyBorder="1" applyAlignment="1" applyProtection="1">
      <alignment horizontal="center" vertical="center"/>
    </xf>
    <xf numFmtId="14" fontId="7" fillId="0" borderId="4" xfId="0" applyNumberFormat="1" applyFont="1" applyFill="1" applyBorder="1" applyAlignment="1" applyProtection="1">
      <alignment horizontal="center" vertical="center"/>
    </xf>
    <xf numFmtId="0" fontId="2" fillId="11" borderId="27" xfId="0" applyFont="1" applyFill="1" applyBorder="1" applyAlignment="1" applyProtection="1">
      <alignment horizontal="left" vertical="center"/>
    </xf>
    <xf numFmtId="0" fontId="7" fillId="0" borderId="18" xfId="0" applyFont="1" applyFill="1" applyBorder="1" applyAlignment="1" applyProtection="1">
      <alignment horizontal="center" vertical="center"/>
    </xf>
    <xf numFmtId="165" fontId="2" fillId="0" borderId="33" xfId="0" applyNumberFormat="1" applyFont="1" applyFill="1" applyBorder="1" applyAlignment="1" applyProtection="1">
      <alignment horizontal="center" vertical="center"/>
    </xf>
    <xf numFmtId="165" fontId="2" fillId="0" borderId="31" xfId="0" applyNumberFormat="1" applyFont="1" applyFill="1" applyBorder="1" applyAlignment="1" applyProtection="1">
      <alignment horizontal="center" vertical="center"/>
    </xf>
    <xf numFmtId="165" fontId="2" fillId="0" borderId="29" xfId="0" applyNumberFormat="1" applyFont="1" applyFill="1" applyBorder="1" applyAlignment="1" applyProtection="1">
      <alignment horizontal="center" vertical="center"/>
    </xf>
    <xf numFmtId="10" fontId="7" fillId="0" borderId="33" xfId="0" applyNumberFormat="1" applyFont="1" applyFill="1" applyBorder="1" applyAlignment="1" applyProtection="1">
      <alignment horizontal="center" vertical="center"/>
    </xf>
    <xf numFmtId="10" fontId="7" fillId="0" borderId="37" xfId="0" applyNumberFormat="1" applyFont="1" applyFill="1" applyBorder="1" applyAlignment="1" applyProtection="1">
      <alignment horizontal="center" vertical="center"/>
    </xf>
    <xf numFmtId="0" fontId="4" fillId="3" borderId="2" xfId="0" applyFont="1" applyFill="1" applyBorder="1" applyAlignment="1" applyProtection="1">
      <alignment horizontal="center" vertical="center"/>
    </xf>
    <xf numFmtId="0" fontId="4" fillId="4" borderId="2" xfId="0" applyFont="1" applyFill="1" applyBorder="1" applyAlignment="1" applyProtection="1">
      <alignment horizontal="center" vertical="center"/>
    </xf>
    <xf numFmtId="164" fontId="4" fillId="4" borderId="2" xfId="0" applyNumberFormat="1" applyFont="1" applyFill="1" applyBorder="1" applyAlignment="1" applyProtection="1">
      <alignment horizontal="center" vertical="center"/>
    </xf>
    <xf numFmtId="164" fontId="4" fillId="2" borderId="12" xfId="0" applyNumberFormat="1" applyFont="1" applyFill="1" applyBorder="1" applyAlignment="1" applyProtection="1">
      <alignment horizontal="center" vertical="center"/>
    </xf>
    <xf numFmtId="167" fontId="4" fillId="2" borderId="2" xfId="0" applyNumberFormat="1" applyFont="1" applyFill="1" applyBorder="1" applyAlignment="1" applyProtection="1">
      <alignment horizontal="center" vertical="center"/>
    </xf>
    <xf numFmtId="10" fontId="4" fillId="3" borderId="2" xfId="1" applyNumberFormat="1" applyFont="1" applyFill="1" applyBorder="1" applyAlignment="1" applyProtection="1">
      <alignment horizontal="center" vertical="center"/>
    </xf>
    <xf numFmtId="2" fontId="4" fillId="3" borderId="2" xfId="1" applyNumberFormat="1" applyFont="1" applyFill="1" applyBorder="1" applyAlignment="1" applyProtection="1">
      <alignment horizontal="center" vertical="center"/>
    </xf>
    <xf numFmtId="165" fontId="4" fillId="4" borderId="2" xfId="0" applyNumberFormat="1" applyFont="1" applyFill="1" applyBorder="1" applyAlignment="1" applyProtection="1">
      <alignment horizontal="center" vertical="center"/>
    </xf>
    <xf numFmtId="165" fontId="4" fillId="4" borderId="20" xfId="0" applyNumberFormat="1" applyFont="1" applyFill="1" applyBorder="1" applyAlignment="1" applyProtection="1">
      <alignment horizontal="center" vertical="center"/>
    </xf>
    <xf numFmtId="10" fontId="4" fillId="3" borderId="2" xfId="0" applyNumberFormat="1" applyFont="1" applyFill="1" applyBorder="1" applyAlignment="1" applyProtection="1">
      <alignment horizontal="center" vertical="center"/>
    </xf>
    <xf numFmtId="0" fontId="4" fillId="0" borderId="0" xfId="0" applyFont="1" applyAlignment="1" applyProtection="1">
      <alignment vertical="center"/>
    </xf>
    <xf numFmtId="0" fontId="2" fillId="0" borderId="0" xfId="0" applyFont="1" applyAlignment="1" applyProtection="1">
      <alignment horizontal="center" vertical="center"/>
    </xf>
    <xf numFmtId="0" fontId="2" fillId="0" borderId="0" xfId="0" applyFont="1" applyAlignment="1" applyProtection="1">
      <alignment horizontal="left" vertical="center"/>
    </xf>
    <xf numFmtId="3" fontId="2" fillId="0" borderId="0" xfId="0" applyNumberFormat="1" applyFont="1" applyAlignment="1" applyProtection="1">
      <alignment horizontal="center" vertical="center"/>
    </xf>
    <xf numFmtId="164" fontId="2" fillId="0" borderId="0" xfId="0" applyNumberFormat="1" applyFont="1" applyAlignment="1" applyProtection="1">
      <alignment horizontal="center" vertical="center"/>
    </xf>
    <xf numFmtId="166" fontId="7" fillId="0" borderId="0" xfId="0" applyNumberFormat="1" applyFont="1" applyAlignment="1" applyProtection="1">
      <alignment horizontal="center" vertical="center"/>
    </xf>
    <xf numFmtId="165" fontId="2" fillId="0" borderId="0" xfId="0" applyNumberFormat="1" applyFont="1" applyAlignment="1" applyProtection="1">
      <alignment horizontal="center" vertical="center"/>
    </xf>
    <xf numFmtId="10" fontId="2" fillId="0" borderId="0" xfId="0" applyNumberFormat="1" applyFont="1" applyAlignment="1" applyProtection="1">
      <alignment horizontal="center" vertical="center"/>
    </xf>
    <xf numFmtId="0" fontId="9" fillId="10" borderId="0" xfId="0" applyFont="1" applyFill="1" applyAlignment="1" applyProtection="1">
      <alignment vertical="center"/>
    </xf>
    <xf numFmtId="0" fontId="15" fillId="8" borderId="2" xfId="2" applyFont="1" applyFill="1" applyBorder="1" applyAlignment="1" applyProtection="1">
      <alignment horizontal="center" vertical="center"/>
      <protection locked="0"/>
    </xf>
    <xf numFmtId="0" fontId="4" fillId="8" borderId="20" xfId="0" applyFont="1" applyFill="1" applyBorder="1" applyAlignment="1">
      <alignment horizontal="center" vertical="center" wrapText="1"/>
    </xf>
    <xf numFmtId="165" fontId="2" fillId="0" borderId="40" xfId="0" applyNumberFormat="1" applyFont="1" applyFill="1" applyBorder="1" applyAlignment="1">
      <alignment horizontal="center" vertical="center"/>
    </xf>
    <xf numFmtId="165" fontId="4" fillId="8" borderId="42" xfId="0" applyNumberFormat="1" applyFont="1" applyFill="1" applyBorder="1" applyAlignment="1">
      <alignment horizontal="center" vertical="center" wrapText="1"/>
    </xf>
    <xf numFmtId="165" fontId="4" fillId="4" borderId="43" xfId="0" applyNumberFormat="1" applyFont="1" applyFill="1" applyBorder="1" applyAlignment="1">
      <alignment horizontal="center" vertical="center"/>
    </xf>
    <xf numFmtId="0" fontId="2" fillId="11" borderId="21" xfId="0" applyFont="1" applyFill="1" applyBorder="1" applyAlignment="1">
      <alignment horizontal="left" vertical="center"/>
    </xf>
    <xf numFmtId="0" fontId="4" fillId="8" borderId="20" xfId="0" applyFont="1" applyFill="1" applyBorder="1" applyAlignment="1">
      <alignment horizontal="center" vertical="center" wrapText="1"/>
    </xf>
    <xf numFmtId="165" fontId="7" fillId="12" borderId="34" xfId="0" applyNumberFormat="1" applyFont="1" applyFill="1" applyBorder="1" applyAlignment="1" applyProtection="1">
      <alignment horizontal="center" vertical="center"/>
      <protection locked="0"/>
    </xf>
    <xf numFmtId="165" fontId="7" fillId="12" borderId="44" xfId="0" applyNumberFormat="1" applyFont="1" applyFill="1" applyBorder="1" applyAlignment="1" applyProtection="1">
      <alignment horizontal="center" vertical="center"/>
      <protection locked="0"/>
    </xf>
    <xf numFmtId="164" fontId="4" fillId="4" borderId="12" xfId="0" applyNumberFormat="1" applyFont="1" applyFill="1" applyBorder="1" applyAlignment="1">
      <alignment horizontal="center" vertical="center"/>
    </xf>
    <xf numFmtId="165" fontId="2" fillId="11" borderId="1" xfId="0" applyNumberFormat="1" applyFont="1" applyFill="1" applyBorder="1" applyAlignment="1">
      <alignment horizontal="center" vertical="center"/>
    </xf>
    <xf numFmtId="165" fontId="2" fillId="11" borderId="16" xfId="0" applyNumberFormat="1" applyFont="1" applyFill="1" applyBorder="1" applyAlignment="1">
      <alignment horizontal="center" vertical="center"/>
    </xf>
    <xf numFmtId="165" fontId="2" fillId="11" borderId="24" xfId="0" applyNumberFormat="1" applyFont="1" applyFill="1" applyBorder="1" applyAlignment="1" applyProtection="1">
      <alignment horizontal="center" vertical="center"/>
      <protection locked="0"/>
    </xf>
    <xf numFmtId="165" fontId="2" fillId="11" borderId="36" xfId="0" applyNumberFormat="1" applyFont="1" applyFill="1" applyBorder="1" applyAlignment="1" applyProtection="1">
      <alignment horizontal="center" vertical="center"/>
      <protection locked="0"/>
    </xf>
    <xf numFmtId="165" fontId="2" fillId="11" borderId="41" xfId="0" applyNumberFormat="1" applyFont="1" applyFill="1" applyBorder="1" applyAlignment="1" applyProtection="1">
      <alignment horizontal="center" vertical="center"/>
      <protection locked="0"/>
    </xf>
    <xf numFmtId="0" fontId="6" fillId="5" borderId="20" xfId="0" applyFont="1" applyFill="1" applyBorder="1" applyAlignment="1" applyProtection="1">
      <alignment horizontal="center" vertical="center"/>
    </xf>
    <xf numFmtId="0" fontId="6" fillId="5" borderId="25" xfId="0" applyFont="1" applyFill="1" applyBorder="1" applyAlignment="1" applyProtection="1">
      <alignment horizontal="center" vertical="center"/>
    </xf>
    <xf numFmtId="0" fontId="6" fillId="5" borderId="12" xfId="0" applyFont="1" applyFill="1" applyBorder="1" applyAlignment="1" applyProtection="1">
      <alignment horizontal="center" vertical="center"/>
    </xf>
    <xf numFmtId="0" fontId="6" fillId="6" borderId="5" xfId="0" applyFont="1" applyFill="1" applyBorder="1" applyAlignment="1" applyProtection="1">
      <alignment horizontal="center" vertical="center"/>
    </xf>
    <xf numFmtId="0" fontId="6" fillId="6" borderId="6" xfId="0" applyFont="1" applyFill="1" applyBorder="1" applyAlignment="1" applyProtection="1">
      <alignment horizontal="center" vertical="center"/>
    </xf>
    <xf numFmtId="0" fontId="6" fillId="6" borderId="7" xfId="0" applyFont="1" applyFill="1" applyBorder="1" applyAlignment="1" applyProtection="1">
      <alignment horizontal="center" vertical="center"/>
    </xf>
    <xf numFmtId="0" fontId="6" fillId="7" borderId="11" xfId="0" applyFont="1" applyFill="1" applyBorder="1" applyAlignment="1" applyProtection="1">
      <alignment horizontal="center" vertical="center"/>
    </xf>
    <xf numFmtId="0" fontId="6" fillId="7" borderId="6" xfId="0" applyFont="1" applyFill="1" applyBorder="1" applyAlignment="1" applyProtection="1">
      <alignment horizontal="center" vertical="center"/>
    </xf>
    <xf numFmtId="0" fontId="6" fillId="7" borderId="7" xfId="0" applyFont="1" applyFill="1" applyBorder="1" applyAlignment="1" applyProtection="1">
      <alignment horizontal="center" vertical="center"/>
    </xf>
    <xf numFmtId="0" fontId="4" fillId="8" borderId="20" xfId="0" applyFont="1" applyFill="1" applyBorder="1" applyAlignment="1" applyProtection="1">
      <alignment horizontal="center" vertical="center" wrapText="1"/>
    </xf>
    <xf numFmtId="0" fontId="4" fillId="8" borderId="12" xfId="0" applyFont="1" applyFill="1" applyBorder="1" applyAlignment="1" applyProtection="1">
      <alignment horizontal="center" vertical="center" wrapText="1"/>
    </xf>
    <xf numFmtId="0" fontId="4" fillId="2" borderId="20" xfId="0" applyFont="1" applyFill="1" applyBorder="1" applyAlignment="1" applyProtection="1">
      <alignment horizontal="center" vertical="center"/>
    </xf>
    <xf numFmtId="0" fontId="4" fillId="2" borderId="12" xfId="0" applyFont="1" applyFill="1" applyBorder="1" applyAlignment="1" applyProtection="1">
      <alignment horizontal="center" vertical="center"/>
    </xf>
    <xf numFmtId="3" fontId="11" fillId="14" borderId="20" xfId="0" applyNumberFormat="1" applyFont="1" applyFill="1" applyBorder="1" applyAlignment="1" applyProtection="1">
      <alignment horizontal="center" vertical="center" wrapText="1"/>
    </xf>
    <xf numFmtId="3" fontId="11" fillId="14" borderId="12" xfId="0" applyNumberFormat="1" applyFont="1" applyFill="1" applyBorder="1" applyAlignment="1" applyProtection="1">
      <alignment horizontal="center" vertical="center" wrapText="1"/>
    </xf>
    <xf numFmtId="0" fontId="6" fillId="7" borderId="43" xfId="0" applyFont="1" applyFill="1" applyBorder="1" applyAlignment="1">
      <alignment horizontal="center" vertical="center"/>
    </xf>
    <xf numFmtId="0" fontId="6" fillId="7" borderId="45" xfId="0" applyFont="1" applyFill="1" applyBorder="1" applyAlignment="1">
      <alignment horizontal="center" vertical="center"/>
    </xf>
    <xf numFmtId="0" fontId="6" fillId="6" borderId="20" xfId="0" applyFont="1" applyFill="1" applyBorder="1" applyAlignment="1">
      <alignment horizontal="center" vertical="center"/>
    </xf>
    <xf numFmtId="0" fontId="6" fillId="6" borderId="25" xfId="0" applyFont="1" applyFill="1" applyBorder="1" applyAlignment="1">
      <alignment horizontal="center" vertical="center"/>
    </xf>
    <xf numFmtId="0" fontId="6" fillId="6" borderId="12" xfId="0" applyFont="1" applyFill="1" applyBorder="1" applyAlignment="1">
      <alignment horizontal="center" vertical="center"/>
    </xf>
    <xf numFmtId="0" fontId="6" fillId="5" borderId="20" xfId="0" applyFont="1" applyFill="1" applyBorder="1" applyAlignment="1">
      <alignment horizontal="center" vertical="center"/>
    </xf>
    <xf numFmtId="0" fontId="6" fillId="5" borderId="25" xfId="0" applyFont="1" applyFill="1" applyBorder="1" applyAlignment="1">
      <alignment horizontal="center" vertical="center"/>
    </xf>
    <xf numFmtId="0" fontId="6" fillId="5" borderId="12" xfId="0" applyFont="1" applyFill="1" applyBorder="1" applyAlignment="1">
      <alignment horizontal="center" vertical="center"/>
    </xf>
    <xf numFmtId="0" fontId="4" fillId="8" borderId="20" xfId="0" applyFont="1" applyFill="1" applyBorder="1" applyAlignment="1">
      <alignment horizontal="center" vertical="center" wrapText="1"/>
    </xf>
    <xf numFmtId="0" fontId="4" fillId="8" borderId="12" xfId="0" applyFont="1" applyFill="1" applyBorder="1" applyAlignment="1">
      <alignment horizontal="center" vertical="center" wrapText="1"/>
    </xf>
    <xf numFmtId="0" fontId="4" fillId="2" borderId="20" xfId="0" applyFont="1" applyFill="1" applyBorder="1" applyAlignment="1">
      <alignment horizontal="center" vertical="center"/>
    </xf>
    <xf numFmtId="0" fontId="4" fillId="2" borderId="12" xfId="0" applyFont="1" applyFill="1" applyBorder="1" applyAlignment="1">
      <alignment horizontal="center" vertical="center"/>
    </xf>
    <xf numFmtId="3" fontId="11" fillId="14" borderId="20" xfId="0" applyNumberFormat="1" applyFont="1" applyFill="1" applyBorder="1" applyAlignment="1">
      <alignment horizontal="center" vertical="center" wrapText="1"/>
    </xf>
    <xf numFmtId="3" fontId="11" fillId="14" borderId="12" xfId="0" applyNumberFormat="1" applyFont="1" applyFill="1" applyBorder="1" applyAlignment="1">
      <alignment horizontal="center" vertical="center" wrapText="1"/>
    </xf>
  </cellXfs>
  <cellStyles count="3">
    <cellStyle name="Hipervínculo" xfId="2" builtinId="8"/>
    <cellStyle name="Normal" xfId="0" builtinId="0"/>
    <cellStyle name="Porcentaje" xfId="1" builtinId="5"/>
  </cellStyles>
  <dxfs count="12">
    <dxf>
      <font>
        <b/>
        <i val="0"/>
        <color rgb="FFFF0000"/>
      </font>
      <fill>
        <patternFill>
          <bgColor rgb="FFFFCCCC"/>
        </patternFill>
      </fill>
    </dxf>
    <dxf>
      <font>
        <b/>
        <i val="0"/>
        <color rgb="FF00B050"/>
      </font>
      <fill>
        <patternFill>
          <bgColor theme="9" tint="0.79998168889431442"/>
        </patternFill>
      </fill>
    </dxf>
    <dxf>
      <font>
        <b/>
        <i val="0"/>
        <color theme="1"/>
      </font>
      <fill>
        <patternFill>
          <bgColor theme="0" tint="-0.14996795556505021"/>
        </patternFill>
      </fill>
    </dxf>
    <dxf>
      <font>
        <b/>
        <i val="0"/>
        <color rgb="FFFF0000"/>
      </font>
      <fill>
        <patternFill>
          <bgColor rgb="FFFFCCCC"/>
        </patternFill>
      </fill>
    </dxf>
    <dxf>
      <font>
        <b/>
        <i val="0"/>
        <color rgb="FF00B050"/>
      </font>
      <fill>
        <patternFill>
          <bgColor theme="9" tint="0.79998168889431442"/>
        </patternFill>
      </fill>
    </dxf>
    <dxf>
      <font>
        <b/>
        <i val="0"/>
        <color theme="1"/>
      </font>
      <fill>
        <patternFill>
          <bgColor theme="0" tint="-0.14996795556505021"/>
        </patternFill>
      </fill>
    </dxf>
    <dxf>
      <font>
        <b/>
        <i val="0"/>
        <color rgb="FFFF0000"/>
      </font>
      <fill>
        <patternFill>
          <bgColor rgb="FFFFCCCC"/>
        </patternFill>
      </fill>
    </dxf>
    <dxf>
      <font>
        <b/>
        <i val="0"/>
        <color rgb="FF00B050"/>
      </font>
      <fill>
        <patternFill>
          <bgColor theme="9" tint="0.79998168889431442"/>
        </patternFill>
      </fill>
    </dxf>
    <dxf>
      <font>
        <b/>
        <i val="0"/>
        <color theme="1"/>
      </font>
      <fill>
        <patternFill>
          <bgColor theme="0" tint="-0.14996795556505021"/>
        </patternFill>
      </fill>
    </dxf>
    <dxf>
      <font>
        <b/>
        <i val="0"/>
        <color rgb="FFFF0000"/>
      </font>
      <fill>
        <patternFill>
          <bgColor rgb="FFFFCCCC"/>
        </patternFill>
      </fill>
    </dxf>
    <dxf>
      <font>
        <b/>
        <i val="0"/>
        <color rgb="FF00B050"/>
      </font>
      <fill>
        <patternFill>
          <bgColor theme="9" tint="0.79998168889431442"/>
        </patternFill>
      </fill>
    </dxf>
    <dxf>
      <font>
        <b/>
        <i val="0"/>
        <color theme="1"/>
      </font>
      <fill>
        <patternFill>
          <bgColor theme="0" tint="-0.14996795556505021"/>
        </patternFill>
      </fill>
    </dxf>
  </dxfs>
  <tableStyles count="0" defaultTableStyle="TableStyleMedium2" defaultPivotStyle="PivotStyleLight16"/>
  <colors>
    <mruColors>
      <color rgb="FFCCCCFF"/>
      <color rgb="FFFFCCCC"/>
      <color rgb="FF99CCFF"/>
      <color rgb="FFFF99FF"/>
      <color rgb="FFCC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hyperlink" Target="https://mega.nz/"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A1:AH12"/>
  <sheetViews>
    <sheetView workbookViewId="0">
      <selection activeCell="D14" sqref="D14"/>
    </sheetView>
  </sheetViews>
  <sheetFormatPr baseColWidth="10" defaultColWidth="20.7109375" defaultRowHeight="30" customHeight="1" x14ac:dyDescent="0.25"/>
  <cols>
    <col min="1" max="2" width="20.7109375" style="161" customWidth="1"/>
    <col min="3" max="3" width="2.7109375" style="162" customWidth="1"/>
    <col min="4" max="4" width="50.7109375" style="162" customWidth="1"/>
    <col min="5" max="5" width="25.7109375" style="163" hidden="1" customWidth="1"/>
    <col min="6" max="6" width="25.7109375" style="161" hidden="1" customWidth="1"/>
    <col min="7" max="7" width="60.7109375" style="161" hidden="1" customWidth="1"/>
    <col min="8" max="8" width="50.7109375" style="161" hidden="1" customWidth="1"/>
    <col min="9" max="9" width="40.7109375" style="161" hidden="1" customWidth="1"/>
    <col min="10" max="10" width="30.7109375" style="161" customWidth="1"/>
    <col min="11" max="11" width="30.7109375" style="161" hidden="1" customWidth="1"/>
    <col min="12" max="12" width="25.7109375" style="161" hidden="1" customWidth="1"/>
    <col min="13" max="13" width="25.7109375" style="164" hidden="1" customWidth="1"/>
    <col min="14" max="14" width="30.7109375" style="164" hidden="1" customWidth="1"/>
    <col min="15" max="17" width="35.7109375" style="164" hidden="1" customWidth="1"/>
    <col min="18" max="18" width="35.7109375" style="164" customWidth="1"/>
    <col min="19" max="19" width="35.7109375" style="165" hidden="1" customWidth="1"/>
    <col min="20" max="22" width="25.7109375" style="161" hidden="1" customWidth="1"/>
    <col min="23" max="23" width="25.7109375" style="104" hidden="1" customWidth="1"/>
    <col min="24" max="27" width="25.7109375" style="166" customWidth="1"/>
    <col min="28" max="28" width="20.7109375" style="164" customWidth="1"/>
    <col min="29" max="30" width="20.7109375" style="167" customWidth="1"/>
    <col min="31" max="32" width="20.7109375" style="161" customWidth="1"/>
    <col min="33" max="33" width="25.7109375" style="161" customWidth="1"/>
    <col min="34" max="34" width="30.7109375" style="161" customWidth="1"/>
    <col min="35" max="16384" width="20.7109375" style="104"/>
  </cols>
  <sheetData>
    <row r="1" spans="1:34" ht="60" customHeight="1" thickBot="1" x14ac:dyDescent="0.3">
      <c r="A1" s="102" t="str">
        <f>'Datos Completos'!A1</f>
        <v>Fecha revisión</v>
      </c>
      <c r="B1" s="103">
        <f>'Datos Completos'!B1</f>
        <v>43496</v>
      </c>
      <c r="C1" s="184">
        <f>'Datos Completos'!C1:L1</f>
        <v>0</v>
      </c>
      <c r="D1" s="185"/>
      <c r="E1" s="185"/>
      <c r="F1" s="185"/>
      <c r="G1" s="185"/>
      <c r="H1" s="185"/>
      <c r="I1" s="185"/>
      <c r="J1" s="185"/>
      <c r="K1" s="185"/>
      <c r="L1" s="186"/>
      <c r="M1" s="187" t="str">
        <f>'Datos Completos'!M1:W1</f>
        <v>Información General Cuantitativa</v>
      </c>
      <c r="N1" s="188"/>
      <c r="O1" s="188"/>
      <c r="P1" s="188"/>
      <c r="Q1" s="188"/>
      <c r="R1" s="188"/>
      <c r="S1" s="188"/>
      <c r="T1" s="188"/>
      <c r="U1" s="188"/>
      <c r="V1" s="188"/>
      <c r="W1" s="189"/>
      <c r="X1" s="190" t="str">
        <f>'Datos Completos'!X1:AH1</f>
        <v>Performance</v>
      </c>
      <c r="Y1" s="191"/>
      <c r="Z1" s="191"/>
      <c r="AA1" s="191"/>
      <c r="AB1" s="191"/>
      <c r="AC1" s="191"/>
      <c r="AD1" s="191"/>
      <c r="AE1" s="191"/>
      <c r="AF1" s="191"/>
      <c r="AG1" s="191"/>
      <c r="AH1" s="192"/>
    </row>
    <row r="2" spans="1:34" s="107" customFormat="1" ht="60" customHeight="1" thickBot="1" x14ac:dyDescent="0.3">
      <c r="A2" s="105" t="str">
        <f>'Datos Completos'!A2</f>
        <v>ISIN</v>
      </c>
      <c r="B2" s="105" t="str">
        <f>'Datos Completos'!B2</f>
        <v>Código en Visual Chart</v>
      </c>
      <c r="C2" s="193" t="str">
        <f>'Datos Completos'!C2</f>
        <v>Fondo / Sicav</v>
      </c>
      <c r="D2" s="194"/>
      <c r="E2" s="106" t="str">
        <f>'Datos Completos'!E2</f>
        <v>Número de Registro Oficial</v>
      </c>
      <c r="F2" s="106" t="str">
        <f>'Datos Completos'!F2</f>
        <v>Fecha de Registro Oficial</v>
      </c>
      <c r="G2" s="106" t="str">
        <f>'Datos Completos'!G2</f>
        <v>Tipologia de Sociedad</v>
      </c>
      <c r="H2" s="106" t="str">
        <f>'Datos Completos'!H2</f>
        <v>Sociedad Gestora</v>
      </c>
      <c r="I2" s="106" t="str">
        <f>'Datos Completos'!I2</f>
        <v>Sociedad Depositaria</v>
      </c>
      <c r="J2" s="106" t="str">
        <f>'Datos Completos'!J2</f>
        <v>Nombre del Gestor</v>
      </c>
      <c r="K2" s="106" t="str">
        <f>'Datos Completos'!K2</f>
        <v>Fecha de Inicio de Gestión del Gestor</v>
      </c>
      <c r="L2" s="106" t="str">
        <f>'Datos Completos'!L2</f>
        <v>Benchmark Oficial</v>
      </c>
      <c r="M2" s="106" t="str">
        <f>'Datos Completos'!M2</f>
        <v>Capital Social Inicial</v>
      </c>
      <c r="N2" s="106" t="str">
        <f>'Datos Completos'!N2</f>
        <v>Capital Estatutario Máximo</v>
      </c>
      <c r="O2" s="106" t="str">
        <f>'Datos Completos'!O2</f>
        <v>Patrimonio Gestionado a Cierre de 2014</v>
      </c>
      <c r="P2" s="106" t="str">
        <f>'Datos Completos'!P2</f>
        <v>Patrimonio Gestionado a Cierre de 2015</v>
      </c>
      <c r="Q2" s="106" t="str">
        <f>'Datos Completos'!Q2</f>
        <v>Patrimonio Gestionado a Cierre de 2016</v>
      </c>
      <c r="R2" s="106" t="str">
        <f>'Datos Completos'!R2</f>
        <v>Patrimonio gestionado a cierre de 2017</v>
      </c>
      <c r="S2" s="106" t="str">
        <f>'Datos Completos'!S2</f>
        <v>Evolución Patrimonial (2014 o ITD hasta 2017)</v>
      </c>
      <c r="T2" s="106" t="str">
        <f>'Datos Completos'!T2</f>
        <v>Comisión de Revalorización</v>
      </c>
      <c r="U2" s="106" t="str">
        <f>'Datos Completos'!U2</f>
        <v>Comisión de Gestión</v>
      </c>
      <c r="V2" s="106" t="str">
        <f>'Datos Completos'!V2</f>
        <v>Comisión de Depósito</v>
      </c>
      <c r="W2" s="106" t="str">
        <f>'Datos Completos'!W2</f>
        <v>Nivel de Riesgo (1-7)</v>
      </c>
      <c r="X2" s="106" t="str">
        <f>'Datos Completos'!X2</f>
        <v>Precio de Cierre a 2014/12/31</v>
      </c>
      <c r="Y2" s="106" t="str">
        <f>'Datos Completos'!Y2</f>
        <v>Precio de Cierre a 2015/12/31</v>
      </c>
      <c r="Z2" s="106" t="str">
        <f>'Datos Completos'!Z2</f>
        <v>Precio de Cierre a 2016/12/31</v>
      </c>
      <c r="AA2" s="106" t="str">
        <f>'Datos Completos'!AA2</f>
        <v>Precio de Cierre a 2017/12/31</v>
      </c>
      <c r="AB2" s="106" t="str">
        <f>'Datos Completos'!AC2</f>
        <v>Precio de Cierre a 2019/12/31</v>
      </c>
      <c r="AC2" s="106" t="str">
        <f>'Datos Completos'!AE2</f>
        <v>Rentabilidad 2015</v>
      </c>
      <c r="AD2" s="106" t="str">
        <f>'Datos Completos'!AF2</f>
        <v>Rentabilidad 2016</v>
      </c>
      <c r="AE2" s="106" t="str">
        <f>'Datos Completos'!AG2</f>
        <v>Rentabilidad 2017</v>
      </c>
      <c r="AF2" s="106" t="str">
        <f>'Datos Completos'!AH2</f>
        <v>Rentabilidad 2018</v>
      </c>
      <c r="AG2" s="106" t="e">
        <f>'Datos Completos'!#REF!</f>
        <v>#REF!</v>
      </c>
      <c r="AH2" s="106" t="e">
        <f>'Datos Completos'!#REF!</f>
        <v>#REF!</v>
      </c>
    </row>
    <row r="3" spans="1:34" s="130" customFormat="1" ht="30" customHeight="1" x14ac:dyDescent="0.25">
      <c r="A3" s="108" t="str">
        <f>'Datos Completos'!A3</f>
        <v>ES0114493036</v>
      </c>
      <c r="B3" s="109" t="str">
        <f>'Datos Completos'!B3</f>
        <v>F0GBR067EM</v>
      </c>
      <c r="C3" s="110"/>
      <c r="D3" s="111" t="str">
        <f>'Datos Completos'!D3</f>
        <v>Paradigma64Chess SICAV</v>
      </c>
      <c r="E3" s="112">
        <f>'Datos Completos'!E3</f>
        <v>1380</v>
      </c>
      <c r="F3" s="113">
        <f>'Datos Completos'!F3</f>
        <v>36822</v>
      </c>
      <c r="G3" s="114" t="str">
        <f>'Datos Completos'!G3</f>
        <v>Sociedad de inversión de capital variable armonizada</v>
      </c>
      <c r="H3" s="109" t="str">
        <f>'Datos Completos'!H3</f>
        <v>Inversis Gestión S.G.I.I.C. S.A.</v>
      </c>
      <c r="I3" s="109" t="str">
        <f>'Datos Completos'!I3</f>
        <v>Banco Inversis S.A.</v>
      </c>
      <c r="J3" s="109" t="str">
        <f>'Datos Completos'!J3</f>
        <v>Marc Ribes</v>
      </c>
      <c r="K3" s="113">
        <f>'Datos Completos'!K3</f>
        <v>42166</v>
      </c>
      <c r="L3" s="115" t="str">
        <f>'Datos Completos'!L3</f>
        <v>*no tiene*</v>
      </c>
      <c r="M3" s="116">
        <f>'Datos Completos'!M3</f>
        <v>2400002</v>
      </c>
      <c r="N3" s="117">
        <f>'Datos Completos'!N3</f>
        <v>9600008</v>
      </c>
      <c r="O3" s="118">
        <f>'Datos Completos'!O3</f>
        <v>2463000</v>
      </c>
      <c r="P3" s="118">
        <f>'Datos Completos'!P3</f>
        <v>1899000</v>
      </c>
      <c r="Q3" s="118">
        <f>'Datos Completos'!Q3</f>
        <v>2084000</v>
      </c>
      <c r="R3" s="118">
        <f>'Datos Completos'!R3</f>
        <v>2185000</v>
      </c>
      <c r="S3" s="119">
        <f>'Datos Completos'!S3</f>
        <v>-0.11287048315062931</v>
      </c>
      <c r="T3" s="108" t="str">
        <f>'Datos Completos'!T3</f>
        <v>s/n</v>
      </c>
      <c r="U3" s="120">
        <f>'Datos Completos'!U3</f>
        <v>0.02</v>
      </c>
      <c r="V3" s="120">
        <f>'Datos Completos'!V3</f>
        <v>1.1999999999999999E-3</v>
      </c>
      <c r="W3" s="121">
        <f>'Datos Completos'!W3</f>
        <v>7</v>
      </c>
      <c r="X3" s="122">
        <f>'Datos Completos'!X3</f>
        <v>4.8323999999999998</v>
      </c>
      <c r="Y3" s="123">
        <f>'Datos Completos'!Y3</f>
        <v>4.3226000000000004</v>
      </c>
      <c r="Z3" s="123">
        <f>'Datos Completos'!Z3</f>
        <v>4.5505000000000004</v>
      </c>
      <c r="AA3" s="124">
        <f>'Datos Completos'!AA3</f>
        <v>4.7950999999999997</v>
      </c>
      <c r="AB3" s="125">
        <f>'Datos Completos'!AC3</f>
        <v>3.9809589999999999</v>
      </c>
      <c r="AC3" s="126">
        <f>'Datos Completos'!AE3</f>
        <v>-0.10549623375548368</v>
      </c>
      <c r="AD3" s="127">
        <f>'Datos Completos'!AF3</f>
        <v>5.2722898255679447E-2</v>
      </c>
      <c r="AE3" s="127">
        <f>'Datos Completos'!AG3</f>
        <v>5.3752334908251674E-2</v>
      </c>
      <c r="AF3" s="128">
        <f>'Datos Completos'!AH3</f>
        <v>-0.16978603157389832</v>
      </c>
      <c r="AG3" s="126" t="e">
        <f>'Datos Completos'!#REF!</f>
        <v>#REF!</v>
      </c>
      <c r="AH3" s="129" t="e">
        <f>'Datos Completos'!#REF!</f>
        <v>#REF!</v>
      </c>
    </row>
    <row r="4" spans="1:34" s="130" customFormat="1" ht="30" customHeight="1" x14ac:dyDescent="0.25">
      <c r="A4" s="108" t="str">
        <f>'Datos Completos'!A5</f>
        <v>ES0131462022</v>
      </c>
      <c r="B4" s="109" t="str">
        <f>'Datos Completos'!B5</f>
        <v>F00000X240</v>
      </c>
      <c r="C4" s="131"/>
      <c r="D4" s="111" t="str">
        <f>'Datos Completos'!D5</f>
        <v>Esfera - Robotics FI</v>
      </c>
      <c r="E4" s="112">
        <f>'Datos Completos'!E5</f>
        <v>4975</v>
      </c>
      <c r="F4" s="113">
        <f>'Datos Completos'!F5</f>
        <v>42461</v>
      </c>
      <c r="G4" s="132" t="str">
        <f>'Datos Completos'!G5</f>
        <v>Fondo de inversión no armonizado</v>
      </c>
      <c r="H4" s="109" t="str">
        <f>'Datos Completos'!H5</f>
        <v>Esfera Capital Gestión S.G.I.I.C. S.A.</v>
      </c>
      <c r="I4" s="109" t="str">
        <f>'Datos Completos'!I5</f>
        <v>Santander Securities Services S.A.</v>
      </c>
      <c r="J4" s="109" t="str">
        <f>'Datos Completos'!J5</f>
        <v>Esfera Capital</v>
      </c>
      <c r="K4" s="113">
        <f>'Datos Completos'!K5</f>
        <v>42461</v>
      </c>
      <c r="L4" s="115" t="str">
        <f>'Datos Completos'!L5</f>
        <v>*no tiene*</v>
      </c>
      <c r="M4" s="116" t="str">
        <f>'Datos Completos'!M5</f>
        <v>s/n</v>
      </c>
      <c r="N4" s="117" t="str">
        <f>'Datos Completos'!N5</f>
        <v>s/n</v>
      </c>
      <c r="O4" s="118" t="str">
        <f>'Datos Completos'!O5</f>
        <v>s/n</v>
      </c>
      <c r="P4" s="118" t="str">
        <f>'Datos Completos'!P5</f>
        <v>s/n</v>
      </c>
      <c r="Q4" s="118">
        <f>'Datos Completos'!Q5</f>
        <v>692000</v>
      </c>
      <c r="R4" s="118">
        <f>'Datos Completos'!R5</f>
        <v>2823000</v>
      </c>
      <c r="S4" s="119">
        <f>'Datos Completos'!S5</f>
        <v>3.0794797687861273</v>
      </c>
      <c r="T4" s="133">
        <f>'Datos Completos'!T5</f>
        <v>0.09</v>
      </c>
      <c r="U4" s="120">
        <f>'Datos Completos'!U5</f>
        <v>1.35E-2</v>
      </c>
      <c r="V4" s="120">
        <f>'Datos Completos'!V5</f>
        <v>1E-3</v>
      </c>
      <c r="W4" s="121">
        <f>'Datos Completos'!W5</f>
        <v>5</v>
      </c>
      <c r="X4" s="134" t="str">
        <f>'Datos Completos'!X5</f>
        <v>s/n</v>
      </c>
      <c r="Y4" s="135" t="str">
        <f>'Datos Completos'!Y5</f>
        <v>s/n</v>
      </c>
      <c r="Z4" s="135">
        <f>'Datos Completos'!Z5</f>
        <v>128.1096</v>
      </c>
      <c r="AA4" s="136">
        <f>'Datos Completos'!AA5</f>
        <v>160.4119</v>
      </c>
      <c r="AB4" s="125">
        <f>'Datos Completos'!AC5</f>
        <v>199.65</v>
      </c>
      <c r="AC4" s="137" t="str">
        <f>'Datos Completos'!AE5</f>
        <v>s/n</v>
      </c>
      <c r="AD4" s="138" t="str">
        <f>'Datos Completos'!AF5</f>
        <v>s/n</v>
      </c>
      <c r="AE4" s="138">
        <f>'Datos Completos'!AG5</f>
        <v>0.25214581889257326</v>
      </c>
      <c r="AF4" s="139">
        <f>'Datos Completos'!AH5</f>
        <v>0.24460841122136201</v>
      </c>
      <c r="AG4" s="137" t="e">
        <f>'Datos Completos'!#REF!</f>
        <v>#REF!</v>
      </c>
      <c r="AH4" s="140" t="e">
        <f>'Datos Completos'!#REF!</f>
        <v>#REF!</v>
      </c>
    </row>
    <row r="5" spans="1:34" s="130" customFormat="1" ht="30" customHeight="1" x14ac:dyDescent="0.25">
      <c r="A5" s="108" t="e">
        <f>'Datos Completos'!#REF!</f>
        <v>#REF!</v>
      </c>
      <c r="B5" s="109" t="e">
        <f>'Datos Completos'!#REF!</f>
        <v>#REF!</v>
      </c>
      <c r="C5" s="131"/>
      <c r="D5" s="111" t="e">
        <f>'Datos Completos'!#REF!</f>
        <v>#REF!</v>
      </c>
      <c r="E5" s="112" t="e">
        <f>'Datos Completos'!#REF!</f>
        <v>#REF!</v>
      </c>
      <c r="F5" s="113" t="e">
        <f>'Datos Completos'!#REF!</f>
        <v>#REF!</v>
      </c>
      <c r="G5" s="132" t="e">
        <f>'Datos Completos'!#REF!</f>
        <v>#REF!</v>
      </c>
      <c r="H5" s="109" t="e">
        <f>'Datos Completos'!#REF!</f>
        <v>#REF!</v>
      </c>
      <c r="I5" s="109" t="e">
        <f>'Datos Completos'!#REF!</f>
        <v>#REF!</v>
      </c>
      <c r="J5" s="109" t="e">
        <f>'Datos Completos'!#REF!</f>
        <v>#REF!</v>
      </c>
      <c r="K5" s="142" t="e">
        <f>'Datos Completos'!#REF!</f>
        <v>#REF!</v>
      </c>
      <c r="L5" s="115" t="e">
        <f>'Datos Completos'!#REF!</f>
        <v>#REF!</v>
      </c>
      <c r="M5" s="116" t="e">
        <f>'Datos Completos'!#REF!</f>
        <v>#REF!</v>
      </c>
      <c r="N5" s="117" t="e">
        <f>'Datos Completos'!#REF!</f>
        <v>#REF!</v>
      </c>
      <c r="O5" s="118" t="e">
        <f>'Datos Completos'!#REF!</f>
        <v>#REF!</v>
      </c>
      <c r="P5" s="118" t="e">
        <f>'Datos Completos'!#REF!</f>
        <v>#REF!</v>
      </c>
      <c r="Q5" s="118" t="e">
        <f>'Datos Completos'!#REF!</f>
        <v>#REF!</v>
      </c>
      <c r="R5" s="118" t="e">
        <f>'Datos Completos'!#REF!</f>
        <v>#REF!</v>
      </c>
      <c r="S5" s="119" t="e">
        <f>'Datos Completos'!#REF!</f>
        <v>#REF!</v>
      </c>
      <c r="T5" s="141" t="e">
        <f>'Datos Completos'!#REF!</f>
        <v>#REF!</v>
      </c>
      <c r="U5" s="120" t="e">
        <f>'Datos Completos'!#REF!</f>
        <v>#REF!</v>
      </c>
      <c r="V5" s="120" t="e">
        <f>'Datos Completos'!#REF!</f>
        <v>#REF!</v>
      </c>
      <c r="W5" s="121" t="e">
        <f>'Datos Completos'!#REF!</f>
        <v>#REF!</v>
      </c>
      <c r="X5" s="134" t="e">
        <f>'Datos Completos'!#REF!</f>
        <v>#REF!</v>
      </c>
      <c r="Y5" s="135" t="e">
        <f>'Datos Completos'!#REF!</f>
        <v>#REF!</v>
      </c>
      <c r="Z5" s="135" t="e">
        <f>'Datos Completos'!#REF!</f>
        <v>#REF!</v>
      </c>
      <c r="AA5" s="136" t="e">
        <f>'Datos Completos'!#REF!</f>
        <v>#REF!</v>
      </c>
      <c r="AB5" s="125" t="e">
        <f>'Datos Completos'!#REF!</f>
        <v>#REF!</v>
      </c>
      <c r="AC5" s="137" t="e">
        <f>'Datos Completos'!#REF!</f>
        <v>#REF!</v>
      </c>
      <c r="AD5" s="138" t="e">
        <f>'Datos Completos'!#REF!</f>
        <v>#REF!</v>
      </c>
      <c r="AE5" s="138" t="e">
        <f>'Datos Completos'!#REF!</f>
        <v>#REF!</v>
      </c>
      <c r="AF5" s="139" t="e">
        <f>'Datos Completos'!#REF!</f>
        <v>#REF!</v>
      </c>
      <c r="AG5" s="137" t="e">
        <f>'Datos Completos'!#REF!</f>
        <v>#REF!</v>
      </c>
      <c r="AH5" s="140" t="e">
        <f>'Datos Completos'!#REF!</f>
        <v>#REF!</v>
      </c>
    </row>
    <row r="6" spans="1:34" s="130" customFormat="1" ht="30" customHeight="1" x14ac:dyDescent="0.25">
      <c r="A6" s="108" t="str">
        <f>'Datos Completos'!A9</f>
        <v>ES0142630047</v>
      </c>
      <c r="B6" s="109" t="str">
        <f>'Datos Completos'!B9</f>
        <v>F00000X6EM</v>
      </c>
      <c r="C6" s="131"/>
      <c r="D6" s="111" t="str">
        <f>'Datos Completos'!D9</f>
        <v>GPM Gestión Activa - Gestión Global FI</v>
      </c>
      <c r="E6" s="112">
        <f>'Datos Completos'!E9</f>
        <v>4991</v>
      </c>
      <c r="F6" s="113">
        <f>'Datos Completos'!F9</f>
        <v>42489</v>
      </c>
      <c r="G6" s="132" t="str">
        <f>'Datos Completos'!G9</f>
        <v>Fondo de inversión armonizado (compartimento)</v>
      </c>
      <c r="H6" s="109" t="str">
        <f>'Datos Completos'!H9</f>
        <v>Inversis Gestión S.G.I.I.C. S.A.</v>
      </c>
      <c r="I6" s="109" t="str">
        <f>'Datos Completos'!I9</f>
        <v>Banco Inversis S.A.</v>
      </c>
      <c r="J6" s="109" t="str">
        <f>'Datos Completos'!J9</f>
        <v>Javier Alfayate</v>
      </c>
      <c r="K6" s="113">
        <f>'Datos Completos'!K9</f>
        <v>42489</v>
      </c>
      <c r="L6" s="115" t="str">
        <f>'Datos Completos'!L9</f>
        <v>*no tiene*</v>
      </c>
      <c r="M6" s="116" t="str">
        <f>'Datos Completos'!M9</f>
        <v>s/n</v>
      </c>
      <c r="N6" s="117" t="str">
        <f>'Datos Completos'!N9</f>
        <v>s/n</v>
      </c>
      <c r="O6" s="118" t="str">
        <f>'Datos Completos'!O9</f>
        <v>s/n</v>
      </c>
      <c r="P6" s="118" t="str">
        <f>'Datos Completos'!P9</f>
        <v>s/n</v>
      </c>
      <c r="Q6" s="118">
        <f>'Datos Completos'!Q9</f>
        <v>2171000</v>
      </c>
      <c r="R6" s="118">
        <f>'Datos Completos'!R9</f>
        <v>2375000</v>
      </c>
      <c r="S6" s="119">
        <f>'Datos Completos'!S9</f>
        <v>9.3965914325195757E-2</v>
      </c>
      <c r="T6" s="133">
        <f>'Datos Completos'!T9</f>
        <v>0.08</v>
      </c>
      <c r="U6" s="120">
        <f>'Datos Completos'!U9</f>
        <v>1.35E-2</v>
      </c>
      <c r="V6" s="120">
        <f>'Datos Completos'!V9</f>
        <v>1E-3</v>
      </c>
      <c r="W6" s="121">
        <f>'Datos Completos'!W9</f>
        <v>5</v>
      </c>
      <c r="X6" s="134" t="str">
        <f>'Datos Completos'!X9</f>
        <v>s/n</v>
      </c>
      <c r="Y6" s="135" t="str">
        <f>'Datos Completos'!Y9</f>
        <v>s/n</v>
      </c>
      <c r="Z6" s="135">
        <f>'Datos Completos'!Z9</f>
        <v>10.063700000000001</v>
      </c>
      <c r="AA6" s="136">
        <f>'Datos Completos'!AA9</f>
        <v>10.4274</v>
      </c>
      <c r="AB6" s="125">
        <f>'Datos Completos'!AC9</f>
        <v>11.7</v>
      </c>
      <c r="AC6" s="137" t="str">
        <f>'Datos Completos'!AE9</f>
        <v>s/n</v>
      </c>
      <c r="AD6" s="138" t="str">
        <f>'Datos Completos'!AF9</f>
        <v>s/n</v>
      </c>
      <c r="AE6" s="138">
        <f>'Datos Completos'!AG9</f>
        <v>3.6139789540626174E-2</v>
      </c>
      <c r="AF6" s="139">
        <f>'Datos Completos'!AH9</f>
        <v>0.12204384602105979</v>
      </c>
      <c r="AG6" s="137" t="e">
        <f>'Datos Completos'!#REF!</f>
        <v>#REF!</v>
      </c>
      <c r="AH6" s="140" t="e">
        <f>'Datos Completos'!#REF!</f>
        <v>#REF!</v>
      </c>
    </row>
    <row r="7" spans="1:34" s="130" customFormat="1" ht="30" customHeight="1" x14ac:dyDescent="0.25">
      <c r="A7" s="108" t="e">
        <f>'Datos Completos'!#REF!</f>
        <v>#REF!</v>
      </c>
      <c r="B7" s="109" t="e">
        <f>'Datos Completos'!#REF!</f>
        <v>#REF!</v>
      </c>
      <c r="C7" s="131"/>
      <c r="D7" s="111" t="e">
        <f>'Datos Completos'!#REF!</f>
        <v>#REF!</v>
      </c>
      <c r="E7" s="112" t="e">
        <f>'Datos Completos'!#REF!</f>
        <v>#REF!</v>
      </c>
      <c r="F7" s="113" t="e">
        <f>'Datos Completos'!#REF!</f>
        <v>#REF!</v>
      </c>
      <c r="G7" s="132" t="e">
        <f>'Datos Completos'!#REF!</f>
        <v>#REF!</v>
      </c>
      <c r="H7" s="109" t="e">
        <f>'Datos Completos'!#REF!</f>
        <v>#REF!</v>
      </c>
      <c r="I7" s="109" t="e">
        <f>'Datos Completos'!#REF!</f>
        <v>#REF!</v>
      </c>
      <c r="J7" s="109" t="e">
        <f>'Datos Completos'!#REF!</f>
        <v>#REF!</v>
      </c>
      <c r="K7" s="113" t="e">
        <f>'Datos Completos'!#REF!</f>
        <v>#REF!</v>
      </c>
      <c r="L7" s="115" t="e">
        <f>'Datos Completos'!#REF!</f>
        <v>#REF!</v>
      </c>
      <c r="M7" s="116" t="e">
        <f>'Datos Completos'!#REF!</f>
        <v>#REF!</v>
      </c>
      <c r="N7" s="117" t="e">
        <f>'Datos Completos'!#REF!</f>
        <v>#REF!</v>
      </c>
      <c r="O7" s="118" t="e">
        <f>'Datos Completos'!#REF!</f>
        <v>#REF!</v>
      </c>
      <c r="P7" s="118" t="e">
        <f>'Datos Completos'!#REF!</f>
        <v>#REF!</v>
      </c>
      <c r="Q7" s="118" t="e">
        <f>'Datos Completos'!#REF!</f>
        <v>#REF!</v>
      </c>
      <c r="R7" s="118" t="e">
        <f>'Datos Completos'!#REF!</f>
        <v>#REF!</v>
      </c>
      <c r="S7" s="119" t="e">
        <f>'Datos Completos'!#REF!</f>
        <v>#REF!</v>
      </c>
      <c r="T7" s="133" t="e">
        <f>'Datos Completos'!#REF!</f>
        <v>#REF!</v>
      </c>
      <c r="U7" s="120" t="e">
        <f>'Datos Completos'!#REF!</f>
        <v>#REF!</v>
      </c>
      <c r="V7" s="120" t="e">
        <f>'Datos Completos'!#REF!</f>
        <v>#REF!</v>
      </c>
      <c r="W7" s="121" t="e">
        <f>'Datos Completos'!#REF!</f>
        <v>#REF!</v>
      </c>
      <c r="X7" s="134" t="e">
        <f>'Datos Completos'!#REF!</f>
        <v>#REF!</v>
      </c>
      <c r="Y7" s="135" t="e">
        <f>'Datos Completos'!#REF!</f>
        <v>#REF!</v>
      </c>
      <c r="Z7" s="135" t="e">
        <f>'Datos Completos'!#REF!</f>
        <v>#REF!</v>
      </c>
      <c r="AA7" s="136" t="e">
        <f>'Datos Completos'!#REF!</f>
        <v>#REF!</v>
      </c>
      <c r="AB7" s="125" t="e">
        <f>'Datos Completos'!#REF!</f>
        <v>#REF!</v>
      </c>
      <c r="AC7" s="137" t="e">
        <f>'Datos Completos'!#REF!</f>
        <v>#REF!</v>
      </c>
      <c r="AD7" s="138" t="e">
        <f>'Datos Completos'!#REF!</f>
        <v>#REF!</v>
      </c>
      <c r="AE7" s="138" t="e">
        <f>'Datos Completos'!#REF!</f>
        <v>#REF!</v>
      </c>
      <c r="AF7" s="139" t="e">
        <f>'Datos Completos'!#REF!</f>
        <v>#REF!</v>
      </c>
      <c r="AG7" s="137" t="e">
        <f>'Datos Completos'!#REF!</f>
        <v>#REF!</v>
      </c>
      <c r="AH7" s="140" t="e">
        <f>'Datos Completos'!#REF!</f>
        <v>#REF!</v>
      </c>
    </row>
    <row r="8" spans="1:34" s="130" customFormat="1" ht="30" customHeight="1" x14ac:dyDescent="0.25">
      <c r="A8" s="108" t="str">
        <f>'Datos Completos'!A8</f>
        <v>ES0142630054</v>
      </c>
      <c r="B8" s="109" t="str">
        <f>'Datos Completos'!B8</f>
        <v>F00000YN5T</v>
      </c>
      <c r="C8" s="131"/>
      <c r="D8" s="111" t="str">
        <f>'Datos Completos'!D8</f>
        <v>GPM Gestión Activa - Alcyon Selección Tech</v>
      </c>
      <c r="E8" s="112">
        <f>'Datos Completos'!E8</f>
        <v>4991</v>
      </c>
      <c r="F8" s="113">
        <f>'Datos Completos'!F8</f>
        <v>42489</v>
      </c>
      <c r="G8" s="132" t="str">
        <f>'Datos Completos'!G8</f>
        <v>Fondo de inversión armonizado (compartimento)</v>
      </c>
      <c r="H8" s="109" t="str">
        <f>'Datos Completos'!H8</f>
        <v>Inversis Gestión S.G.I.I.C. S.A.</v>
      </c>
      <c r="I8" s="109" t="str">
        <f>'Datos Completos'!I8</f>
        <v>Banco Inversis S.A.</v>
      </c>
      <c r="J8" s="109" t="str">
        <f>'Datos Completos'!J8</f>
        <v>Jorge Ufano</v>
      </c>
      <c r="K8" s="113">
        <f>'Datos Completos'!K8</f>
        <v>42797</v>
      </c>
      <c r="L8" s="115" t="str">
        <f>'Datos Completos'!L8</f>
        <v>*no tiene*</v>
      </c>
      <c r="M8" s="116" t="str">
        <f>'Datos Completos'!M8</f>
        <v>s/n</v>
      </c>
      <c r="N8" s="117" t="str">
        <f>'Datos Completos'!N8</f>
        <v>s/n</v>
      </c>
      <c r="O8" s="118" t="str">
        <f>'Datos Completos'!O8</f>
        <v>s/n</v>
      </c>
      <c r="P8" s="118" t="str">
        <f>'Datos Completos'!P8</f>
        <v>s/n</v>
      </c>
      <c r="Q8" s="118" t="str">
        <f>'Datos Completos'!Q8</f>
        <v>s/n</v>
      </c>
      <c r="R8" s="118">
        <f>'Datos Completos'!R8</f>
        <v>623000</v>
      </c>
      <c r="S8" s="119" t="str">
        <f>'Datos Completos'!S8</f>
        <v>s/n</v>
      </c>
      <c r="T8" s="141" t="str">
        <f>'Datos Completos'!T8</f>
        <v>s/n</v>
      </c>
      <c r="U8" s="120">
        <f>'Datos Completos'!U8</f>
        <v>2.2499999999999999E-2</v>
      </c>
      <c r="V8" s="120">
        <f>'Datos Completos'!V8</f>
        <v>1E-3</v>
      </c>
      <c r="W8" s="121">
        <f>'Datos Completos'!W8</f>
        <v>5</v>
      </c>
      <c r="X8" s="134" t="str">
        <f>'Datos Completos'!X8</f>
        <v>s/n</v>
      </c>
      <c r="Y8" s="135" t="str">
        <f>'Datos Completos'!Y8</f>
        <v>s/n</v>
      </c>
      <c r="Z8" s="135">
        <f>'Datos Completos'!Z8</f>
        <v>10</v>
      </c>
      <c r="AA8" s="136">
        <f>'Datos Completos'!AA8</f>
        <v>10.076599999999999</v>
      </c>
      <c r="AB8" s="125">
        <f>'Datos Completos'!AC8</f>
        <v>11.85</v>
      </c>
      <c r="AC8" s="137" t="str">
        <f>'Datos Completos'!AE8</f>
        <v>s/n</v>
      </c>
      <c r="AD8" s="138" t="str">
        <f>'Datos Completos'!AF8</f>
        <v>s/n</v>
      </c>
      <c r="AE8" s="138">
        <f>'Datos Completos'!AG8</f>
        <v>7.6599999999999117E-3</v>
      </c>
      <c r="AF8" s="139">
        <f>'Datos Completos'!AH8</f>
        <v>0.17599190203044685</v>
      </c>
      <c r="AG8" s="137" t="e">
        <f>'Datos Completos'!#REF!</f>
        <v>#REF!</v>
      </c>
      <c r="AH8" s="140" t="e">
        <f>'Datos Completos'!#REF!</f>
        <v>#REF!</v>
      </c>
    </row>
    <row r="9" spans="1:34" s="130" customFormat="1" ht="30" customHeight="1" x14ac:dyDescent="0.25">
      <c r="A9" s="108" t="e">
        <f>'Datos Completos'!#REF!</f>
        <v>#REF!</v>
      </c>
      <c r="B9" s="109" t="e">
        <f>'Datos Completos'!#REF!</f>
        <v>#REF!</v>
      </c>
      <c r="C9" s="131"/>
      <c r="D9" s="111" t="e">
        <f>'Datos Completos'!#REF!</f>
        <v>#REF!</v>
      </c>
      <c r="E9" s="112" t="e">
        <f>'Datos Completos'!#REF!</f>
        <v>#REF!</v>
      </c>
      <c r="F9" s="113" t="e">
        <f>'Datos Completos'!#REF!</f>
        <v>#REF!</v>
      </c>
      <c r="G9" s="132" t="e">
        <f>'Datos Completos'!#REF!</f>
        <v>#REF!</v>
      </c>
      <c r="H9" s="109" t="e">
        <f>'Datos Completos'!#REF!</f>
        <v>#REF!</v>
      </c>
      <c r="I9" s="109" t="e">
        <f>'Datos Completos'!#REF!</f>
        <v>#REF!</v>
      </c>
      <c r="J9" s="109" t="e">
        <f>'Datos Completos'!#REF!</f>
        <v>#REF!</v>
      </c>
      <c r="K9" s="113" t="e">
        <f>'Datos Completos'!#REF!</f>
        <v>#REF!</v>
      </c>
      <c r="L9" s="115" t="e">
        <f>'Datos Completos'!#REF!</f>
        <v>#REF!</v>
      </c>
      <c r="M9" s="116" t="e">
        <f>'Datos Completos'!#REF!</f>
        <v>#REF!</v>
      </c>
      <c r="N9" s="117" t="e">
        <f>'Datos Completos'!#REF!</f>
        <v>#REF!</v>
      </c>
      <c r="O9" s="118" t="e">
        <f>'Datos Completos'!#REF!</f>
        <v>#REF!</v>
      </c>
      <c r="P9" s="118" t="e">
        <f>'Datos Completos'!#REF!</f>
        <v>#REF!</v>
      </c>
      <c r="Q9" s="118" t="e">
        <f>'Datos Completos'!#REF!</f>
        <v>#REF!</v>
      </c>
      <c r="R9" s="118" t="e">
        <f>'Datos Completos'!#REF!</f>
        <v>#REF!</v>
      </c>
      <c r="S9" s="119" t="e">
        <f>'Datos Completos'!#REF!</f>
        <v>#REF!</v>
      </c>
      <c r="T9" s="133" t="e">
        <f>'Datos Completos'!#REF!</f>
        <v>#REF!</v>
      </c>
      <c r="U9" s="120" t="e">
        <f>'Datos Completos'!#REF!</f>
        <v>#REF!</v>
      </c>
      <c r="V9" s="120" t="e">
        <f>'Datos Completos'!#REF!</f>
        <v>#REF!</v>
      </c>
      <c r="W9" s="121" t="e">
        <f>'Datos Completos'!#REF!</f>
        <v>#REF!</v>
      </c>
      <c r="X9" s="134" t="e">
        <f>'Datos Completos'!#REF!</f>
        <v>#REF!</v>
      </c>
      <c r="Y9" s="135" t="e">
        <f>'Datos Completos'!#REF!</f>
        <v>#REF!</v>
      </c>
      <c r="Z9" s="135" t="e">
        <f>'Datos Completos'!#REF!</f>
        <v>#REF!</v>
      </c>
      <c r="AA9" s="136" t="e">
        <f>'Datos Completos'!#REF!</f>
        <v>#REF!</v>
      </c>
      <c r="AB9" s="125" t="e">
        <f>'Datos Completos'!#REF!</f>
        <v>#REF!</v>
      </c>
      <c r="AC9" s="137" t="e">
        <f>'Datos Completos'!#REF!</f>
        <v>#REF!</v>
      </c>
      <c r="AD9" s="138" t="e">
        <f>'Datos Completos'!#REF!</f>
        <v>#REF!</v>
      </c>
      <c r="AE9" s="138" t="e">
        <f>'Datos Completos'!#REF!</f>
        <v>#REF!</v>
      </c>
      <c r="AF9" s="139" t="e">
        <f>'Datos Completos'!#REF!</f>
        <v>#REF!</v>
      </c>
      <c r="AG9" s="137" t="e">
        <f>'Datos Completos'!#REF!</f>
        <v>#REF!</v>
      </c>
      <c r="AH9" s="140" t="e">
        <f>'Datos Completos'!#REF!</f>
        <v>#REF!</v>
      </c>
    </row>
    <row r="10" spans="1:34" ht="30" customHeight="1" x14ac:dyDescent="0.25">
      <c r="A10" s="108" t="str">
        <f>'Datos Completos'!A10</f>
        <v>ES0176062000</v>
      </c>
      <c r="B10" s="109" t="str">
        <f>'Datos Completos'!B10</f>
        <v>F00000VPI6</v>
      </c>
      <c r="C10" s="131"/>
      <c r="D10" s="111" t="str">
        <f>'Datos Completos'!D10</f>
        <v>Smart Social SICAV</v>
      </c>
      <c r="E10" s="112">
        <f>'Datos Completos'!E10</f>
        <v>4179</v>
      </c>
      <c r="F10" s="113">
        <f>'Datos Completos'!F10</f>
        <v>42111</v>
      </c>
      <c r="G10" s="132" t="str">
        <f>'Datos Completos'!G10</f>
        <v>Sociedad de inversión de capital variable armonizada</v>
      </c>
      <c r="H10" s="109" t="str">
        <f>'Datos Completos'!H10</f>
        <v>Inversis Gestión S.G.I.I.C. S.A.</v>
      </c>
      <c r="I10" s="109" t="str">
        <f>'Datos Completos'!I10</f>
        <v>Banco Inversis S.A.</v>
      </c>
      <c r="J10" s="109" t="str">
        <f>'Datos Completos'!J10</f>
        <v>Antoni Fernández Serrano</v>
      </c>
      <c r="K10" s="113">
        <f>'Datos Completos'!K10</f>
        <v>42129</v>
      </c>
      <c r="L10" s="115" t="str">
        <f>'Datos Completos'!L10</f>
        <v>*no tiene*</v>
      </c>
      <c r="M10" s="116">
        <f>'Datos Completos'!M10</f>
        <v>10000002</v>
      </c>
      <c r="N10" s="117">
        <f>'Datos Completos'!N10</f>
        <v>100000020</v>
      </c>
      <c r="O10" s="118" t="str">
        <f>'Datos Completos'!O10</f>
        <v>s/n</v>
      </c>
      <c r="P10" s="118">
        <f>'Datos Completos'!P10</f>
        <v>12017000</v>
      </c>
      <c r="Q10" s="118">
        <f>'Datos Completos'!Q10</f>
        <v>39234000</v>
      </c>
      <c r="R10" s="118">
        <f>'Datos Completos'!R10</f>
        <v>33966000</v>
      </c>
      <c r="S10" s="119">
        <f>'Datos Completos'!S10</f>
        <v>1.8264957976200382</v>
      </c>
      <c r="T10" s="133">
        <f>'Datos Completos'!T10</f>
        <v>0.08</v>
      </c>
      <c r="U10" s="120">
        <f>'Datos Completos'!U10</f>
        <v>1.2E-2</v>
      </c>
      <c r="V10" s="120">
        <f>'Datos Completos'!V10</f>
        <v>1E-3</v>
      </c>
      <c r="W10" s="121">
        <f>'Datos Completos'!W10</f>
        <v>7</v>
      </c>
      <c r="X10" s="134" t="str">
        <f>'Datos Completos'!X10</f>
        <v>s/n</v>
      </c>
      <c r="Y10" s="135">
        <f>'Datos Completos'!Y10</f>
        <v>6.3502999999999998</v>
      </c>
      <c r="Z10" s="135">
        <f>'Datos Completos'!Z10</f>
        <v>7.1635</v>
      </c>
      <c r="AA10" s="136">
        <f>'Datos Completos'!AA10</f>
        <v>6.4817999999999998</v>
      </c>
      <c r="AB10" s="125">
        <f>'Datos Completos'!AC10</f>
        <v>5.9585160000000004</v>
      </c>
      <c r="AC10" s="137" t="str">
        <f>'Datos Completos'!AE10</f>
        <v>s/n</v>
      </c>
      <c r="AD10" s="138">
        <f>'Datos Completos'!AF10</f>
        <v>0.12805694219170752</v>
      </c>
      <c r="AE10" s="138">
        <f>'Datos Completos'!AG10</f>
        <v>-9.5162978990716851E-2</v>
      </c>
      <c r="AF10" s="139">
        <f>'Datos Completos'!AH10</f>
        <v>-8.0731278348606786E-2</v>
      </c>
      <c r="AG10" s="137" t="e">
        <f>'Datos Completos'!#REF!</f>
        <v>#REF!</v>
      </c>
      <c r="AH10" s="140" t="e">
        <f>'Datos Completos'!#REF!</f>
        <v>#REF!</v>
      </c>
    </row>
    <row r="11" spans="1:34" ht="30" customHeight="1" thickBot="1" x14ac:dyDescent="0.3">
      <c r="A11" s="108" t="e">
        <f>'Datos Completos'!#REF!</f>
        <v>#REF!</v>
      </c>
      <c r="B11" s="109" t="e">
        <f>'Datos Completos'!#REF!</f>
        <v>#REF!</v>
      </c>
      <c r="C11" s="143"/>
      <c r="D11" s="111" t="e">
        <f>'Datos Completos'!#REF!</f>
        <v>#REF!</v>
      </c>
      <c r="E11" s="112" t="e">
        <f>'Datos Completos'!#REF!</f>
        <v>#REF!</v>
      </c>
      <c r="F11" s="113" t="e">
        <f>'Datos Completos'!#REF!</f>
        <v>#REF!</v>
      </c>
      <c r="G11" s="132" t="e">
        <f>'Datos Completos'!#REF!</f>
        <v>#REF!</v>
      </c>
      <c r="H11" s="109" t="e">
        <f>'Datos Completos'!#REF!</f>
        <v>#REF!</v>
      </c>
      <c r="I11" s="109" t="e">
        <f>'Datos Completos'!#REF!</f>
        <v>#REF!</v>
      </c>
      <c r="J11" s="109" t="e">
        <f>'Datos Completos'!#REF!</f>
        <v>#REF!</v>
      </c>
      <c r="K11" s="142" t="e">
        <f>'Datos Completos'!#REF!</f>
        <v>#REF!</v>
      </c>
      <c r="L11" s="115" t="e">
        <f>'Datos Completos'!#REF!</f>
        <v>#REF!</v>
      </c>
      <c r="M11" s="116" t="e">
        <f>'Datos Completos'!#REF!</f>
        <v>#REF!</v>
      </c>
      <c r="N11" s="117" t="e">
        <f>'Datos Completos'!#REF!</f>
        <v>#REF!</v>
      </c>
      <c r="O11" s="118" t="e">
        <f>'Datos Completos'!#REF!</f>
        <v>#REF!</v>
      </c>
      <c r="P11" s="118" t="e">
        <f>'Datos Completos'!#REF!</f>
        <v>#REF!</v>
      </c>
      <c r="Q11" s="118" t="e">
        <f>'Datos Completos'!#REF!</f>
        <v>#REF!</v>
      </c>
      <c r="R11" s="118" t="e">
        <f>'Datos Completos'!#REF!</f>
        <v>#REF!</v>
      </c>
      <c r="S11" s="119" t="e">
        <f>'Datos Completos'!#REF!</f>
        <v>#REF!</v>
      </c>
      <c r="T11" s="144" t="e">
        <f>'Datos Completos'!#REF!</f>
        <v>#REF!</v>
      </c>
      <c r="U11" s="120" t="e">
        <f>'Datos Completos'!#REF!</f>
        <v>#REF!</v>
      </c>
      <c r="V11" s="120" t="e">
        <f>'Datos Completos'!#REF!</f>
        <v>#REF!</v>
      </c>
      <c r="W11" s="121" t="e">
        <f>'Datos Completos'!#REF!</f>
        <v>#REF!</v>
      </c>
      <c r="X11" s="145" t="e">
        <f>'Datos Completos'!#REF!</f>
        <v>#REF!</v>
      </c>
      <c r="Y11" s="146" t="e">
        <f>'Datos Completos'!#REF!</f>
        <v>#REF!</v>
      </c>
      <c r="Z11" s="146" t="e">
        <f>'Datos Completos'!#REF!</f>
        <v>#REF!</v>
      </c>
      <c r="AA11" s="147" t="e">
        <f>'Datos Completos'!#REF!</f>
        <v>#REF!</v>
      </c>
      <c r="AB11" s="125" t="e">
        <f>'Datos Completos'!#REF!</f>
        <v>#REF!</v>
      </c>
      <c r="AC11" s="137" t="e">
        <f>'Datos Completos'!#REF!</f>
        <v>#REF!</v>
      </c>
      <c r="AD11" s="138" t="e">
        <f>'Datos Completos'!#REF!</f>
        <v>#REF!</v>
      </c>
      <c r="AE11" s="138" t="e">
        <f>'Datos Completos'!#REF!</f>
        <v>#REF!</v>
      </c>
      <c r="AF11" s="139" t="e">
        <f>'Datos Completos'!#REF!</f>
        <v>#REF!</v>
      </c>
      <c r="AG11" s="148" t="e">
        <f>'Datos Completos'!#REF!</f>
        <v>#REF!</v>
      </c>
      <c r="AH11" s="149" t="e">
        <f>'Datos Completos'!#REF!</f>
        <v>#REF!</v>
      </c>
    </row>
    <row r="12" spans="1:34" s="160" customFormat="1" ht="60" customHeight="1" thickBot="1" x14ac:dyDescent="0.3">
      <c r="A12" s="150" t="str">
        <f>'Datos Completos'!A12</f>
        <v>Medias</v>
      </c>
      <c r="B12" s="150" t="str">
        <f>'Datos Completos'!B12</f>
        <v>Totales</v>
      </c>
      <c r="C12" s="195">
        <f>'Datos Completos'!C12:D12</f>
        <v>8</v>
      </c>
      <c r="D12" s="196"/>
      <c r="E12" s="197" t="str">
        <f>'Datos Completos'!E12:F12</f>
        <v>Contraseña para todo el documento: "trader"</v>
      </c>
      <c r="F12" s="198"/>
      <c r="G12" s="151"/>
      <c r="H12" s="151"/>
      <c r="I12" s="151"/>
      <c r="J12" s="151"/>
      <c r="K12" s="151"/>
      <c r="L12" s="151"/>
      <c r="M12" s="152"/>
      <c r="N12" s="152"/>
      <c r="O12" s="153">
        <f>'Datos Completos'!O12</f>
        <v>2463000</v>
      </c>
      <c r="P12" s="153">
        <f>'Datos Completos'!P12</f>
        <v>13916000</v>
      </c>
      <c r="Q12" s="153">
        <f>'Datos Completos'!Q12</f>
        <v>44181000</v>
      </c>
      <c r="R12" s="153">
        <f>'Datos Completos'!R12</f>
        <v>41972000</v>
      </c>
      <c r="S12" s="154" t="s">
        <v>66</v>
      </c>
      <c r="T12" s="155">
        <f>'Datos Completos'!T12</f>
        <v>6.0000000000000005E-2</v>
      </c>
      <c r="U12" s="155">
        <f>'Datos Completos'!U12</f>
        <v>1.4687499999999999E-2</v>
      </c>
      <c r="V12" s="155">
        <f>'Datos Completos'!V12</f>
        <v>1E-3</v>
      </c>
      <c r="W12" s="156">
        <f>'Datos Completos'!W12</f>
        <v>5.75</v>
      </c>
      <c r="X12" s="157"/>
      <c r="Y12" s="157"/>
      <c r="Z12" s="158"/>
      <c r="AA12" s="158"/>
      <c r="AB12" s="152"/>
      <c r="AC12" s="159">
        <f>'Datos Completos'!AE12</f>
        <v>-0.10549623375548368</v>
      </c>
      <c r="AD12" s="159">
        <f>'Datos Completos'!AF12</f>
        <v>9.0389920223693479E-2</v>
      </c>
      <c r="AE12" s="159">
        <f>'Datos Completos'!AG12</f>
        <v>5.0906992870146828E-2</v>
      </c>
      <c r="AF12" s="159">
        <f>'Datos Completos'!AH12</f>
        <v>5.8425369870072706E-2</v>
      </c>
      <c r="AG12" s="159" t="e">
        <f>'Datos Completos'!#REF!</f>
        <v>#REF!</v>
      </c>
      <c r="AH12" s="159" t="e">
        <f>'Datos Completos'!#REF!</f>
        <v>#REF!</v>
      </c>
    </row>
  </sheetData>
  <sheetProtection algorithmName="SHA-512" hashValue="cM+iQ5zhonE+x/VbUZHT5EnMTczQMcSfJaPd4HfKcAc0dnsK+eSRMFgBm8W1+5T7F1nn2BrR0J6cKmq2hseY/w==" saltValue="GEhiJ7rD7Zz38hYNSE64hQ==" spinCount="100000" sheet="1" objects="1" scenarios="1"/>
  <mergeCells count="6">
    <mergeCell ref="C1:L1"/>
    <mergeCell ref="M1:W1"/>
    <mergeCell ref="X1:AH1"/>
    <mergeCell ref="C2:D2"/>
    <mergeCell ref="C12:D12"/>
    <mergeCell ref="E12:F12"/>
  </mergeCells>
  <conditionalFormatting sqref="AC3:AH11">
    <cfRule type="cellIs" dxfId="11" priority="1" operator="equal">
      <formula>"s/n"</formula>
    </cfRule>
    <cfRule type="cellIs" dxfId="10" priority="2" operator="greaterThan">
      <formula>0</formula>
    </cfRule>
    <cfRule type="cellIs" dxfId="9" priority="3" operator="lessThan">
      <formula>0</formula>
    </cfRule>
  </conditionalFormatting>
  <pageMargins left="0.7" right="0.7" top="0.75" bottom="0.75" header="0.3" footer="0.3"/>
  <pageSetup paperSize="9" orientation="portrait" r:id="rId1"/>
  <ignoredErrors>
    <ignoredError sqref="AB3 B1 AB6 AB7:AB11 AB4:AB5" unlockedFormula="1"/>
  </ignoredErrors>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AJ12"/>
  <sheetViews>
    <sheetView tabSelected="1" topLeftCell="A4" zoomScaleNormal="100" workbookViewId="0">
      <pane xSplit="4" topLeftCell="AJ1" activePane="topRight" state="frozen"/>
      <selection activeCell="A2" sqref="A2"/>
      <selection pane="topRight" activeCell="D3" sqref="D3"/>
    </sheetView>
  </sheetViews>
  <sheetFormatPr baseColWidth="10" defaultColWidth="20.7109375" defaultRowHeight="30" customHeight="1" x14ac:dyDescent="0.25"/>
  <cols>
    <col min="1" max="2" width="20.7109375" style="1" customWidth="1"/>
    <col min="3" max="3" width="2.7109375" style="8" customWidth="1"/>
    <col min="4" max="4" width="50.7109375" style="8" customWidth="1"/>
    <col min="5" max="5" width="25.7109375" style="86" customWidth="1"/>
    <col min="6" max="6" width="25.7109375" style="1" customWidth="1"/>
    <col min="7" max="7" width="60.7109375" style="1" customWidth="1"/>
    <col min="8" max="8" width="50.7109375" style="1" customWidth="1"/>
    <col min="9" max="9" width="40.7109375" style="1" customWidth="1"/>
    <col min="10" max="10" width="34.7109375" style="1" bestFit="1" customWidth="1"/>
    <col min="11" max="11" width="30.7109375" style="1" customWidth="1"/>
    <col min="12" max="12" width="25.7109375" style="1" customWidth="1"/>
    <col min="13" max="13" width="25.7109375" style="4" customWidth="1"/>
    <col min="14" max="14" width="30.7109375" style="4" customWidth="1"/>
    <col min="15" max="18" width="35.7109375" style="4" customWidth="1"/>
    <col min="19" max="19" width="35.7109375" style="94" customWidth="1"/>
    <col min="20" max="22" width="25.7109375" style="1" customWidth="1"/>
    <col min="23" max="23" width="25.7109375" style="2" customWidth="1"/>
    <col min="24" max="27" width="25.7109375" style="6" customWidth="1"/>
    <col min="28" max="28" width="20.7109375" style="4" customWidth="1"/>
    <col min="29" max="30" width="20.7109375" style="7" customWidth="1"/>
    <col min="31" max="32" width="20.7109375" style="1" customWidth="1"/>
    <col min="33" max="33" width="25.7109375" style="1" customWidth="1"/>
    <col min="34" max="34" width="21.5703125" style="1" customWidth="1"/>
    <col min="35" max="35" width="20.7109375" style="2" customWidth="1"/>
    <col min="36" max="36" width="19.140625" style="2" customWidth="1"/>
    <col min="37" max="16384" width="20.7109375" style="2"/>
  </cols>
  <sheetData>
    <row r="1" spans="1:36" ht="60" customHeight="1" thickBot="1" x14ac:dyDescent="0.3">
      <c r="A1" s="82" t="s">
        <v>55</v>
      </c>
      <c r="B1" s="101">
        <v>43496</v>
      </c>
      <c r="C1" s="204"/>
      <c r="D1" s="205"/>
      <c r="E1" s="205"/>
      <c r="F1" s="205"/>
      <c r="G1" s="205"/>
      <c r="H1" s="205"/>
      <c r="I1" s="205"/>
      <c r="J1" s="205"/>
      <c r="K1" s="205"/>
      <c r="L1" s="206"/>
      <c r="M1" s="201" t="s">
        <v>19</v>
      </c>
      <c r="N1" s="202"/>
      <c r="O1" s="202"/>
      <c r="P1" s="202"/>
      <c r="Q1" s="202"/>
      <c r="R1" s="202"/>
      <c r="S1" s="202"/>
      <c r="T1" s="202"/>
      <c r="U1" s="202"/>
      <c r="V1" s="202"/>
      <c r="W1" s="203"/>
      <c r="X1" s="199" t="s">
        <v>20</v>
      </c>
      <c r="Y1" s="200"/>
      <c r="Z1" s="200"/>
      <c r="AA1" s="200"/>
      <c r="AB1" s="200"/>
      <c r="AC1" s="200"/>
      <c r="AD1" s="200"/>
      <c r="AE1" s="200"/>
      <c r="AF1" s="200"/>
      <c r="AG1" s="200"/>
      <c r="AH1" s="200"/>
      <c r="AI1" s="200"/>
      <c r="AJ1" s="200"/>
    </row>
    <row r="2" spans="1:36" s="3" customFormat="1" ht="60" customHeight="1" thickBot="1" x14ac:dyDescent="0.3">
      <c r="A2" s="55" t="s">
        <v>0</v>
      </c>
      <c r="B2" s="55" t="s">
        <v>21</v>
      </c>
      <c r="C2" s="207" t="s">
        <v>10</v>
      </c>
      <c r="D2" s="208"/>
      <c r="E2" s="83" t="s">
        <v>59</v>
      </c>
      <c r="F2" s="55" t="s">
        <v>58</v>
      </c>
      <c r="G2" s="55" t="s">
        <v>40</v>
      </c>
      <c r="H2" s="55" t="s">
        <v>41</v>
      </c>
      <c r="I2" s="55" t="s">
        <v>25</v>
      </c>
      <c r="J2" s="55" t="s">
        <v>33</v>
      </c>
      <c r="K2" s="55" t="s">
        <v>32</v>
      </c>
      <c r="L2" s="55" t="s">
        <v>42</v>
      </c>
      <c r="M2" s="56" t="s">
        <v>28</v>
      </c>
      <c r="N2" s="56" t="s">
        <v>26</v>
      </c>
      <c r="O2" s="57" t="s">
        <v>61</v>
      </c>
      <c r="P2" s="56" t="s">
        <v>62</v>
      </c>
      <c r="Q2" s="56" t="s">
        <v>63</v>
      </c>
      <c r="R2" s="56" t="s">
        <v>57</v>
      </c>
      <c r="S2" s="93" t="s">
        <v>64</v>
      </c>
      <c r="T2" s="55" t="s">
        <v>34</v>
      </c>
      <c r="U2" s="55" t="s">
        <v>35</v>
      </c>
      <c r="V2" s="55" t="s">
        <v>36</v>
      </c>
      <c r="W2" s="55" t="s">
        <v>22</v>
      </c>
      <c r="X2" s="58" t="s">
        <v>37</v>
      </c>
      <c r="Y2" s="58" t="s">
        <v>38</v>
      </c>
      <c r="Z2" s="76" t="s">
        <v>39</v>
      </c>
      <c r="AA2" s="172" t="s">
        <v>60</v>
      </c>
      <c r="AB2" s="172" t="s">
        <v>74</v>
      </c>
      <c r="AC2" s="172" t="s">
        <v>86</v>
      </c>
      <c r="AD2" s="172" t="s">
        <v>93</v>
      </c>
      <c r="AE2" s="59" t="s">
        <v>18</v>
      </c>
      <c r="AF2" s="60" t="s">
        <v>17</v>
      </c>
      <c r="AG2" s="55" t="s">
        <v>56</v>
      </c>
      <c r="AH2" s="100" t="s">
        <v>65</v>
      </c>
      <c r="AI2" s="170" t="s">
        <v>73</v>
      </c>
      <c r="AJ2" s="175" t="s">
        <v>87</v>
      </c>
    </row>
    <row r="3" spans="1:36" s="5" customFormat="1" ht="30" customHeight="1" x14ac:dyDescent="0.25">
      <c r="A3" s="61" t="s">
        <v>1</v>
      </c>
      <c r="B3" s="19" t="s">
        <v>5</v>
      </c>
      <c r="C3" s="87"/>
      <c r="D3" s="90" t="s">
        <v>94</v>
      </c>
      <c r="E3" s="84">
        <v>1380</v>
      </c>
      <c r="F3" s="20">
        <v>36822</v>
      </c>
      <c r="G3" s="10" t="s">
        <v>30</v>
      </c>
      <c r="H3" s="19" t="s">
        <v>48</v>
      </c>
      <c r="I3" s="19" t="s">
        <v>47</v>
      </c>
      <c r="J3" s="19" t="s">
        <v>11</v>
      </c>
      <c r="K3" s="20">
        <v>42166</v>
      </c>
      <c r="L3" s="74" t="s">
        <v>27</v>
      </c>
      <c r="M3" s="35">
        <v>2400002</v>
      </c>
      <c r="N3" s="49">
        <v>9600008</v>
      </c>
      <c r="O3" s="33">
        <v>2463000</v>
      </c>
      <c r="P3" s="21">
        <v>1899000</v>
      </c>
      <c r="Q3" s="21">
        <v>2084000</v>
      </c>
      <c r="R3" s="21">
        <v>2185000</v>
      </c>
      <c r="S3" s="95">
        <f>(R3-O3)/O3</f>
        <v>-0.11287048315062931</v>
      </c>
      <c r="T3" s="61" t="s">
        <v>31</v>
      </c>
      <c r="U3" s="38">
        <v>0.02</v>
      </c>
      <c r="V3" s="38">
        <v>1.1999999999999999E-3</v>
      </c>
      <c r="W3" s="62">
        <v>7</v>
      </c>
      <c r="X3" s="43">
        <v>4.8323999999999998</v>
      </c>
      <c r="Y3" s="22">
        <v>4.3226000000000004</v>
      </c>
      <c r="Z3" s="77">
        <v>4.5505000000000004</v>
      </c>
      <c r="AA3" s="13">
        <v>4.7950999999999997</v>
      </c>
      <c r="AB3" s="179">
        <v>4.3170140000000004</v>
      </c>
      <c r="AC3" s="182">
        <v>3.9809589999999999</v>
      </c>
      <c r="AD3" s="176">
        <v>3.01</v>
      </c>
      <c r="AE3" s="40">
        <f t="shared" ref="AE3:AE11" si="0">IF(X3="s/n","s/n",(Y3-X3)/X3)</f>
        <v>-0.10549623375548368</v>
      </c>
      <c r="AF3" s="38">
        <f t="shared" ref="AF3:AF11" si="1">IF(Y3="s/n","s/n",(Z3-Y3)/Y3)</f>
        <v>5.2722898255679447E-2</v>
      </c>
      <c r="AG3" s="38">
        <f t="shared" ref="AG3:AG11" si="2">IF(Z3="s/n","s/n",(AA3-Z3)/Z3)</f>
        <v>5.3752334908251674E-2</v>
      </c>
      <c r="AH3" s="38">
        <f>IF(AA3="s/n","s/n",(AC3-AA3)/AA3)</f>
        <v>-0.16978603157389832</v>
      </c>
      <c r="AI3" s="38">
        <f>IF(AB3="s/n","s/n",(AC3-AB3)/AB3)</f>
        <v>-7.784431553847182E-2</v>
      </c>
      <c r="AJ3" s="38">
        <f>IF(AC3="s/n","s/n",(AD3-AC3)/AC3)</f>
        <v>-0.24390077868171969</v>
      </c>
    </row>
    <row r="4" spans="1:36" s="5" customFormat="1" ht="30" customHeight="1" x14ac:dyDescent="0.25">
      <c r="A4" s="61" t="s">
        <v>75</v>
      </c>
      <c r="B4" s="19" t="s">
        <v>76</v>
      </c>
      <c r="C4" s="174"/>
      <c r="D4" s="90" t="s">
        <v>85</v>
      </c>
      <c r="E4" s="84">
        <v>5244</v>
      </c>
      <c r="F4" s="20">
        <v>43147</v>
      </c>
      <c r="G4" s="10" t="s">
        <v>72</v>
      </c>
      <c r="H4" s="19" t="s">
        <v>78</v>
      </c>
      <c r="I4" s="19" t="s">
        <v>79</v>
      </c>
      <c r="J4" s="19" t="s">
        <v>80</v>
      </c>
      <c r="K4" s="20">
        <v>43147</v>
      </c>
      <c r="L4" s="74" t="s">
        <v>27</v>
      </c>
      <c r="M4" s="35"/>
      <c r="N4" s="49"/>
      <c r="O4" s="33"/>
      <c r="P4" s="21"/>
      <c r="Q4" s="21"/>
      <c r="R4" s="21"/>
      <c r="S4" s="95"/>
      <c r="T4" s="63">
        <v>0.09</v>
      </c>
      <c r="U4" s="39">
        <v>1.35E-2</v>
      </c>
      <c r="V4" s="39">
        <v>8.0000000000000004E-4</v>
      </c>
      <c r="W4" s="62">
        <v>4</v>
      </c>
      <c r="X4" s="44" t="s">
        <v>31</v>
      </c>
      <c r="Y4" s="44" t="s">
        <v>31</v>
      </c>
      <c r="Z4" s="44" t="s">
        <v>31</v>
      </c>
      <c r="AA4" s="44" t="s">
        <v>31</v>
      </c>
      <c r="AB4" s="180">
        <v>94.3</v>
      </c>
      <c r="AC4" s="182">
        <v>94.73</v>
      </c>
      <c r="AD4" s="176">
        <v>98.08</v>
      </c>
      <c r="AE4" s="40" t="str">
        <f t="shared" si="0"/>
        <v>s/n</v>
      </c>
      <c r="AF4" s="38" t="str">
        <f t="shared" si="1"/>
        <v>s/n</v>
      </c>
      <c r="AG4" s="38" t="str">
        <f t="shared" si="2"/>
        <v>s/n</v>
      </c>
      <c r="AH4" s="38" t="str">
        <f>IF(AA4="s/n","s/n",(AC4-AA4)/AA4)</f>
        <v>s/n</v>
      </c>
      <c r="AI4" s="38">
        <f t="shared" ref="AI4:AJ10" si="3">IF(AB4="s/n","s/n",(AC4-AB4)/AB4)</f>
        <v>4.5599151643691072E-3</v>
      </c>
      <c r="AJ4" s="38">
        <f t="shared" si="3"/>
        <v>3.5363665153594362E-2</v>
      </c>
    </row>
    <row r="5" spans="1:36" s="5" customFormat="1" ht="30" customHeight="1" x14ac:dyDescent="0.25">
      <c r="A5" s="65" t="s">
        <v>6</v>
      </c>
      <c r="B5" s="10" t="s">
        <v>7</v>
      </c>
      <c r="C5" s="88"/>
      <c r="D5" s="91" t="s">
        <v>44</v>
      </c>
      <c r="E5" s="85">
        <v>4975</v>
      </c>
      <c r="F5" s="11">
        <v>42461</v>
      </c>
      <c r="G5" s="10" t="s">
        <v>72</v>
      </c>
      <c r="H5" s="14" t="s">
        <v>71</v>
      </c>
      <c r="I5" s="10" t="s">
        <v>51</v>
      </c>
      <c r="J5" s="14" t="s">
        <v>77</v>
      </c>
      <c r="K5" s="11">
        <v>42461</v>
      </c>
      <c r="L5" s="72" t="s">
        <v>27</v>
      </c>
      <c r="M5" s="36" t="s">
        <v>31</v>
      </c>
      <c r="N5" s="50" t="s">
        <v>31</v>
      </c>
      <c r="O5" s="34" t="s">
        <v>31</v>
      </c>
      <c r="P5" s="12" t="s">
        <v>31</v>
      </c>
      <c r="Q5" s="12">
        <v>692000</v>
      </c>
      <c r="R5" s="12">
        <v>2823000</v>
      </c>
      <c r="S5" s="95">
        <f>(R5-Q5)/Q5</f>
        <v>3.0794797687861273</v>
      </c>
      <c r="T5" s="63">
        <v>0.09</v>
      </c>
      <c r="U5" s="39">
        <v>1.35E-2</v>
      </c>
      <c r="V5" s="39">
        <v>1E-3</v>
      </c>
      <c r="W5" s="64">
        <v>5</v>
      </c>
      <c r="X5" s="44" t="s">
        <v>31</v>
      </c>
      <c r="Y5" s="13" t="s">
        <v>31</v>
      </c>
      <c r="Z5" s="78">
        <v>128.1096</v>
      </c>
      <c r="AA5" s="13">
        <v>160.4119</v>
      </c>
      <c r="AB5" s="179">
        <v>146.15</v>
      </c>
      <c r="AC5" s="183">
        <v>199.65</v>
      </c>
      <c r="AD5" s="177">
        <v>263.14</v>
      </c>
      <c r="AE5" s="41" t="str">
        <f t="shared" si="0"/>
        <v>s/n</v>
      </c>
      <c r="AF5" s="39" t="str">
        <f t="shared" si="1"/>
        <v>s/n</v>
      </c>
      <c r="AG5" s="38">
        <f t="shared" si="2"/>
        <v>0.25214581889257326</v>
      </c>
      <c r="AH5" s="38">
        <f t="shared" ref="AH5:AH10" si="4">IF(AA5="s/n","s/n",(AC5-AA5)/AA5)</f>
        <v>0.24460841122136201</v>
      </c>
      <c r="AI5" s="38">
        <f t="shared" si="3"/>
        <v>0.36606226479644199</v>
      </c>
      <c r="AJ5" s="38">
        <f t="shared" si="3"/>
        <v>0.31800651139494102</v>
      </c>
    </row>
    <row r="6" spans="1:36" s="5" customFormat="1" ht="30" customHeight="1" x14ac:dyDescent="0.25">
      <c r="A6" s="65" t="s">
        <v>83</v>
      </c>
      <c r="B6" s="10" t="s">
        <v>82</v>
      </c>
      <c r="C6" s="88"/>
      <c r="D6" s="91" t="s">
        <v>81</v>
      </c>
      <c r="E6" s="85">
        <v>4975</v>
      </c>
      <c r="F6" s="11">
        <v>42461</v>
      </c>
      <c r="G6" s="10" t="s">
        <v>72</v>
      </c>
      <c r="H6" s="14" t="s">
        <v>71</v>
      </c>
      <c r="I6" s="10" t="s">
        <v>51</v>
      </c>
      <c r="J6" s="10" t="s">
        <v>84</v>
      </c>
      <c r="K6" s="11">
        <v>43466</v>
      </c>
      <c r="L6" s="72" t="s">
        <v>27</v>
      </c>
      <c r="M6" s="36" t="s">
        <v>31</v>
      </c>
      <c r="N6" s="50" t="s">
        <v>31</v>
      </c>
      <c r="O6" s="50" t="s">
        <v>31</v>
      </c>
      <c r="P6" s="50" t="s">
        <v>31</v>
      </c>
      <c r="Q6" s="50" t="s">
        <v>31</v>
      </c>
      <c r="R6" s="50" t="s">
        <v>31</v>
      </c>
      <c r="S6" s="50" t="s">
        <v>31</v>
      </c>
      <c r="T6" s="63">
        <v>0.09</v>
      </c>
      <c r="U6" s="39">
        <v>1.35E-2</v>
      </c>
      <c r="V6" s="39">
        <v>1E-3</v>
      </c>
      <c r="W6" s="64">
        <v>6</v>
      </c>
      <c r="X6" s="44" t="s">
        <v>31</v>
      </c>
      <c r="Y6" s="44" t="s">
        <v>31</v>
      </c>
      <c r="Z6" s="171" t="s">
        <v>31</v>
      </c>
      <c r="AA6" s="13" t="s">
        <v>31</v>
      </c>
      <c r="AB6" s="179">
        <v>99.05</v>
      </c>
      <c r="AC6" s="183">
        <v>93.36</v>
      </c>
      <c r="AD6" s="177">
        <v>106.01</v>
      </c>
      <c r="AE6" s="41" t="str">
        <f t="shared" si="0"/>
        <v>s/n</v>
      </c>
      <c r="AF6" s="39" t="str">
        <f t="shared" si="1"/>
        <v>s/n</v>
      </c>
      <c r="AG6" s="38" t="str">
        <f t="shared" si="2"/>
        <v>s/n</v>
      </c>
      <c r="AH6" s="38" t="str">
        <f t="shared" ref="AH6" si="5">IF(AA6="s/n","s/n",(AC6-AA6)/AA6)</f>
        <v>s/n</v>
      </c>
      <c r="AI6" s="38">
        <f t="shared" si="3"/>
        <v>-5.7445734477536578E-2</v>
      </c>
      <c r="AJ6" s="38">
        <f t="shared" si="3"/>
        <v>0.13549700085689809</v>
      </c>
    </row>
    <row r="7" spans="1:36" s="5" customFormat="1" ht="30" customHeight="1" x14ac:dyDescent="0.25">
      <c r="A7" s="65" t="s">
        <v>69</v>
      </c>
      <c r="B7" s="10" t="s">
        <v>70</v>
      </c>
      <c r="C7" s="88"/>
      <c r="D7" s="91" t="s">
        <v>89</v>
      </c>
      <c r="E7" s="85">
        <v>168</v>
      </c>
      <c r="F7" s="11">
        <v>43762</v>
      </c>
      <c r="G7" s="10" t="s">
        <v>30</v>
      </c>
      <c r="H7" s="14" t="s">
        <v>90</v>
      </c>
      <c r="I7" s="10" t="s">
        <v>91</v>
      </c>
      <c r="J7" s="10" t="s">
        <v>92</v>
      </c>
      <c r="K7" s="11">
        <v>43762</v>
      </c>
      <c r="L7" s="72" t="s">
        <v>27</v>
      </c>
      <c r="M7" s="36" t="s">
        <v>31</v>
      </c>
      <c r="N7" s="50" t="s">
        <v>31</v>
      </c>
      <c r="O7" s="50" t="s">
        <v>31</v>
      </c>
      <c r="P7" s="50" t="s">
        <v>31</v>
      </c>
      <c r="Q7" s="50" t="s">
        <v>31</v>
      </c>
      <c r="R7" s="50" t="s">
        <v>31</v>
      </c>
      <c r="S7" s="50" t="s">
        <v>31</v>
      </c>
      <c r="T7" s="63">
        <v>0.05</v>
      </c>
      <c r="U7" s="39">
        <v>8.9999999999999993E-3</v>
      </c>
      <c r="V7" s="39">
        <v>1E-3</v>
      </c>
      <c r="W7" s="64">
        <v>7</v>
      </c>
      <c r="X7" s="44" t="s">
        <v>31</v>
      </c>
      <c r="Y7" s="44" t="s">
        <v>31</v>
      </c>
      <c r="Z7" s="171" t="s">
        <v>31</v>
      </c>
      <c r="AA7" s="171" t="s">
        <v>31</v>
      </c>
      <c r="AB7" s="13" t="s">
        <v>31</v>
      </c>
      <c r="AC7" s="183">
        <v>11.31</v>
      </c>
      <c r="AD7" s="177">
        <v>11.63</v>
      </c>
      <c r="AE7" s="41" t="str">
        <f t="shared" si="0"/>
        <v>s/n</v>
      </c>
      <c r="AF7" s="39" t="str">
        <f t="shared" si="1"/>
        <v>s/n</v>
      </c>
      <c r="AG7" s="38" t="str">
        <f>IF(Z7="s/n","s/n",(AB7-Z7)/Z7)</f>
        <v>s/n</v>
      </c>
      <c r="AH7" s="38" t="str">
        <f>IF(AB7="s/n","s/n",(AC7-AB7)/AB7)</f>
        <v>s/n</v>
      </c>
      <c r="AI7" s="38" t="str">
        <f t="shared" si="3"/>
        <v>s/n</v>
      </c>
      <c r="AJ7" s="38">
        <f t="shared" si="3"/>
        <v>2.8293545534924868E-2</v>
      </c>
    </row>
    <row r="8" spans="1:36" s="5" customFormat="1" ht="30" customHeight="1" x14ac:dyDescent="0.25">
      <c r="A8" s="65" t="s">
        <v>2</v>
      </c>
      <c r="B8" s="10" t="s">
        <v>68</v>
      </c>
      <c r="C8" s="88"/>
      <c r="D8" s="91" t="s">
        <v>46</v>
      </c>
      <c r="E8" s="85">
        <v>4991</v>
      </c>
      <c r="F8" s="11">
        <v>42489</v>
      </c>
      <c r="G8" s="10" t="s">
        <v>45</v>
      </c>
      <c r="H8" s="10" t="s">
        <v>48</v>
      </c>
      <c r="I8" s="10" t="s">
        <v>47</v>
      </c>
      <c r="J8" s="10" t="s">
        <v>13</v>
      </c>
      <c r="K8" s="11">
        <v>42797</v>
      </c>
      <c r="L8" s="72" t="s">
        <v>27</v>
      </c>
      <c r="M8" s="36" t="s">
        <v>31</v>
      </c>
      <c r="N8" s="50" t="s">
        <v>31</v>
      </c>
      <c r="O8" s="34" t="s">
        <v>31</v>
      </c>
      <c r="P8" s="12" t="s">
        <v>31</v>
      </c>
      <c r="Q8" s="12" t="s">
        <v>31</v>
      </c>
      <c r="R8" s="12">
        <v>623000</v>
      </c>
      <c r="S8" s="96" t="s">
        <v>31</v>
      </c>
      <c r="T8" s="65" t="s">
        <v>31</v>
      </c>
      <c r="U8" s="39">
        <v>2.2499999999999999E-2</v>
      </c>
      <c r="V8" s="39">
        <v>1E-3</v>
      </c>
      <c r="W8" s="64">
        <v>5</v>
      </c>
      <c r="X8" s="44" t="s">
        <v>31</v>
      </c>
      <c r="Y8" s="13" t="s">
        <v>31</v>
      </c>
      <c r="Z8" s="78">
        <v>10</v>
      </c>
      <c r="AA8" s="13">
        <v>10.076599999999999</v>
      </c>
      <c r="AB8" s="179">
        <v>10.47</v>
      </c>
      <c r="AC8" s="183">
        <v>11.85</v>
      </c>
      <c r="AD8" s="177">
        <v>11.28</v>
      </c>
      <c r="AE8" s="41" t="str">
        <f t="shared" si="0"/>
        <v>s/n</v>
      </c>
      <c r="AF8" s="39" t="str">
        <f t="shared" si="1"/>
        <v>s/n</v>
      </c>
      <c r="AG8" s="38">
        <f t="shared" si="2"/>
        <v>7.6599999999999117E-3</v>
      </c>
      <c r="AH8" s="38">
        <f t="shared" si="4"/>
        <v>0.17599190203044685</v>
      </c>
      <c r="AI8" s="38">
        <f t="shared" si="3"/>
        <v>0.13180515759312311</v>
      </c>
      <c r="AJ8" s="38">
        <f t="shared" si="3"/>
        <v>-4.8101265822784837E-2</v>
      </c>
    </row>
    <row r="9" spans="1:36" s="5" customFormat="1" ht="30" customHeight="1" x14ac:dyDescent="0.25">
      <c r="A9" s="65" t="s">
        <v>23</v>
      </c>
      <c r="B9" s="10" t="s">
        <v>50</v>
      </c>
      <c r="C9" s="88"/>
      <c r="D9" s="91" t="s">
        <v>16</v>
      </c>
      <c r="E9" s="85">
        <v>4991</v>
      </c>
      <c r="F9" s="11">
        <v>42489</v>
      </c>
      <c r="G9" s="10" t="s">
        <v>45</v>
      </c>
      <c r="H9" s="10" t="s">
        <v>48</v>
      </c>
      <c r="I9" s="10" t="s">
        <v>47</v>
      </c>
      <c r="J9" s="10" t="s">
        <v>14</v>
      </c>
      <c r="K9" s="11">
        <v>42489</v>
      </c>
      <c r="L9" s="72" t="s">
        <v>27</v>
      </c>
      <c r="M9" s="36" t="s">
        <v>31</v>
      </c>
      <c r="N9" s="50" t="s">
        <v>31</v>
      </c>
      <c r="O9" s="34" t="s">
        <v>31</v>
      </c>
      <c r="P9" s="12" t="s">
        <v>31</v>
      </c>
      <c r="Q9" s="12">
        <v>2171000</v>
      </c>
      <c r="R9" s="12">
        <v>2375000</v>
      </c>
      <c r="S9" s="95">
        <f>(R9-Q9)/Q9</f>
        <v>9.3965914325195757E-2</v>
      </c>
      <c r="T9" s="63">
        <v>0.08</v>
      </c>
      <c r="U9" s="39">
        <v>1.35E-2</v>
      </c>
      <c r="V9" s="39">
        <v>1E-3</v>
      </c>
      <c r="W9" s="64">
        <v>5</v>
      </c>
      <c r="X9" s="44" t="s">
        <v>31</v>
      </c>
      <c r="Y9" s="13" t="s">
        <v>31</v>
      </c>
      <c r="Z9" s="78">
        <v>10.063700000000001</v>
      </c>
      <c r="AA9" s="13">
        <v>10.4274</v>
      </c>
      <c r="AB9" s="179">
        <v>10.34</v>
      </c>
      <c r="AC9" s="183">
        <v>11.7</v>
      </c>
      <c r="AD9" s="177">
        <v>12.39</v>
      </c>
      <c r="AE9" s="41" t="str">
        <f t="shared" si="0"/>
        <v>s/n</v>
      </c>
      <c r="AF9" s="39" t="str">
        <f t="shared" si="1"/>
        <v>s/n</v>
      </c>
      <c r="AG9" s="38">
        <f t="shared" si="2"/>
        <v>3.6139789540626174E-2</v>
      </c>
      <c r="AH9" s="38">
        <f t="shared" si="4"/>
        <v>0.12204384602105979</v>
      </c>
      <c r="AI9" s="38">
        <f t="shared" si="3"/>
        <v>0.13152804642166338</v>
      </c>
      <c r="AJ9" s="38">
        <f t="shared" si="3"/>
        <v>5.8974358974359084E-2</v>
      </c>
    </row>
    <row r="10" spans="1:36" ht="30" customHeight="1" x14ac:dyDescent="0.25">
      <c r="A10" s="98" t="s">
        <v>3</v>
      </c>
      <c r="B10" s="15" t="s">
        <v>8</v>
      </c>
      <c r="C10" s="88"/>
      <c r="D10" s="91" t="s">
        <v>15</v>
      </c>
      <c r="E10" s="85">
        <v>4179</v>
      </c>
      <c r="F10" s="11">
        <v>42111</v>
      </c>
      <c r="G10" s="10" t="s">
        <v>30</v>
      </c>
      <c r="H10" s="10" t="s">
        <v>48</v>
      </c>
      <c r="I10" s="10" t="s">
        <v>47</v>
      </c>
      <c r="J10" s="15" t="s">
        <v>43</v>
      </c>
      <c r="K10" s="16">
        <v>42129</v>
      </c>
      <c r="L10" s="72" t="s">
        <v>27</v>
      </c>
      <c r="M10" s="36">
        <v>10000002</v>
      </c>
      <c r="N10" s="50">
        <v>100000020</v>
      </c>
      <c r="O10" s="46" t="s">
        <v>31</v>
      </c>
      <c r="P10" s="17">
        <v>12017000</v>
      </c>
      <c r="Q10" s="17">
        <v>39234000</v>
      </c>
      <c r="R10" s="12">
        <v>33966000</v>
      </c>
      <c r="S10" s="95">
        <f>(R10-P10)/P10</f>
        <v>1.8264957976200382</v>
      </c>
      <c r="T10" s="66">
        <v>0.08</v>
      </c>
      <c r="U10" s="67">
        <v>1.2E-2</v>
      </c>
      <c r="V10" s="67">
        <v>1E-3</v>
      </c>
      <c r="W10" s="68">
        <v>7</v>
      </c>
      <c r="X10" s="44" t="s">
        <v>31</v>
      </c>
      <c r="Y10" s="18">
        <v>6.3502999999999998</v>
      </c>
      <c r="Z10" s="79">
        <v>7.1635</v>
      </c>
      <c r="AA10" s="18">
        <v>6.4817999999999998</v>
      </c>
      <c r="AB10" s="179">
        <v>7.4564180000000002</v>
      </c>
      <c r="AC10" s="183">
        <v>5.9585160000000004</v>
      </c>
      <c r="AD10" s="177">
        <v>4.24</v>
      </c>
      <c r="AE10" s="41" t="str">
        <f t="shared" si="0"/>
        <v>s/n</v>
      </c>
      <c r="AF10" s="39">
        <f t="shared" si="1"/>
        <v>0.12805694219170752</v>
      </c>
      <c r="AG10" s="38">
        <f t="shared" si="2"/>
        <v>-9.5162978990716851E-2</v>
      </c>
      <c r="AH10" s="38">
        <f t="shared" si="4"/>
        <v>-8.0731278348606786E-2</v>
      </c>
      <c r="AI10" s="38">
        <f t="shared" si="3"/>
        <v>-0.20088761118274215</v>
      </c>
      <c r="AJ10" s="38">
        <f t="shared" si="3"/>
        <v>-0.28841342374510703</v>
      </c>
    </row>
    <row r="11" spans="1:36" ht="30" customHeight="1" thickBot="1" x14ac:dyDescent="0.3">
      <c r="A11" s="99" t="s">
        <v>4</v>
      </c>
      <c r="B11" s="25" t="s">
        <v>9</v>
      </c>
      <c r="C11" s="89"/>
      <c r="D11" s="92" t="s">
        <v>88</v>
      </c>
      <c r="E11" s="85">
        <v>2759</v>
      </c>
      <c r="F11" s="11">
        <v>37718</v>
      </c>
      <c r="G11" s="28" t="s">
        <v>24</v>
      </c>
      <c r="H11" s="28" t="s">
        <v>49</v>
      </c>
      <c r="I11" s="28" t="s">
        <v>51</v>
      </c>
      <c r="J11" s="25" t="s">
        <v>12</v>
      </c>
      <c r="K11" s="75" t="s">
        <v>29</v>
      </c>
      <c r="L11" s="73" t="s">
        <v>27</v>
      </c>
      <c r="M11" s="37">
        <v>2404048</v>
      </c>
      <c r="N11" s="51">
        <v>24040480</v>
      </c>
      <c r="O11" s="47">
        <v>21512000</v>
      </c>
      <c r="P11" s="29">
        <v>20443000</v>
      </c>
      <c r="Q11" s="29">
        <v>23520000</v>
      </c>
      <c r="R11" s="12">
        <v>27998000</v>
      </c>
      <c r="S11" s="95">
        <f t="shared" ref="S11" si="6">(R11-O11)/O11</f>
        <v>0.30150613611007809</v>
      </c>
      <c r="T11" s="69" t="s">
        <v>31</v>
      </c>
      <c r="U11" s="70">
        <v>1.5800000000000002E-2</v>
      </c>
      <c r="V11" s="70">
        <v>1E-3</v>
      </c>
      <c r="W11" s="71">
        <v>3</v>
      </c>
      <c r="X11" s="45">
        <v>14.249700000000001</v>
      </c>
      <c r="Y11" s="24">
        <v>13.920400000000001</v>
      </c>
      <c r="Z11" s="80">
        <v>16.541</v>
      </c>
      <c r="AA11" s="80">
        <v>19.695</v>
      </c>
      <c r="AB11" s="181">
        <f>19.133756</f>
        <v>19.133756000000002</v>
      </c>
      <c r="AC11" s="183">
        <v>20.619779000000001</v>
      </c>
      <c r="AD11" s="177">
        <v>17.66</v>
      </c>
      <c r="AE11" s="41">
        <f t="shared" si="0"/>
        <v>-2.3109258440528566E-2</v>
      </c>
      <c r="AF11" s="39">
        <f t="shared" si="1"/>
        <v>0.18825608459527021</v>
      </c>
      <c r="AG11" s="38">
        <f t="shared" si="2"/>
        <v>0.19067770993289401</v>
      </c>
      <c r="AH11" s="38">
        <f>IF(AA11="s/n","s/n",(AB11-AA11)/AA11)</f>
        <v>-2.8496775831429223E-2</v>
      </c>
      <c r="AI11" s="38">
        <f t="shared" ref="AI11:AJ11" si="7">IF(AB11="s/n","s/n",(AC11-AB11)/AB11)</f>
        <v>7.7664991651403906E-2</v>
      </c>
      <c r="AJ11" s="38">
        <f t="shared" si="7"/>
        <v>-0.14354077218771361</v>
      </c>
    </row>
    <row r="12" spans="1:36" s="9" customFormat="1" ht="60" customHeight="1" thickBot="1" x14ac:dyDescent="0.3">
      <c r="A12" s="32" t="s">
        <v>52</v>
      </c>
      <c r="B12" s="31" t="s">
        <v>53</v>
      </c>
      <c r="C12" s="209">
        <f>COUNTA(D3:D10)</f>
        <v>8</v>
      </c>
      <c r="D12" s="210"/>
      <c r="E12" s="211" t="s">
        <v>67</v>
      </c>
      <c r="F12" s="212"/>
      <c r="G12" s="52"/>
      <c r="H12" s="52"/>
      <c r="I12" s="52"/>
      <c r="J12" s="52"/>
      <c r="K12" s="52"/>
      <c r="L12" s="52"/>
      <c r="M12" s="53"/>
      <c r="N12" s="53"/>
      <c r="O12" s="48">
        <f>SUM(O3:O10)</f>
        <v>2463000</v>
      </c>
      <c r="P12" s="30">
        <f>SUM(P3:P10)</f>
        <v>13916000</v>
      </c>
      <c r="Q12" s="30">
        <f>SUM(Q3:Q10)</f>
        <v>44181000</v>
      </c>
      <c r="R12" s="30">
        <f>SUM(R3:R10)</f>
        <v>41972000</v>
      </c>
      <c r="S12" s="97" t="s">
        <v>66</v>
      </c>
      <c r="T12" s="27">
        <f>SUM(T3:T10)/$C$12</f>
        <v>6.0000000000000005E-2</v>
      </c>
      <c r="U12" s="27">
        <f>SUM(U3:U10)/$C$12</f>
        <v>1.4687499999999999E-2</v>
      </c>
      <c r="V12" s="27">
        <f>SUM(V3:V10)/$C$12</f>
        <v>1E-3</v>
      </c>
      <c r="W12" s="26">
        <f>SUM(W3:W10)/$C$12</f>
        <v>5.75</v>
      </c>
      <c r="X12" s="54"/>
      <c r="Y12" s="54"/>
      <c r="Z12" s="81"/>
      <c r="AA12" s="173"/>
      <c r="AB12" s="173"/>
      <c r="AC12" s="53"/>
      <c r="AD12" s="178"/>
      <c r="AE12" s="42">
        <f t="shared" ref="AE12:AJ12" si="8">SUM(AE3:AE10)/COUNT(AE3:AE10)</f>
        <v>-0.10549623375548368</v>
      </c>
      <c r="AF12" s="23">
        <f t="shared" si="8"/>
        <v>9.0389920223693479E-2</v>
      </c>
      <c r="AG12" s="23">
        <f t="shared" si="8"/>
        <v>5.0906992870146828E-2</v>
      </c>
      <c r="AH12" s="23">
        <f t="shared" si="8"/>
        <v>5.8425369870072706E-2</v>
      </c>
      <c r="AI12" s="23">
        <f t="shared" si="8"/>
        <v>4.2539674682406714E-2</v>
      </c>
      <c r="AJ12" s="23">
        <f t="shared" si="8"/>
        <v>-5.3504829186176717E-4</v>
      </c>
    </row>
  </sheetData>
  <mergeCells count="6">
    <mergeCell ref="X1:AJ1"/>
    <mergeCell ref="M1:W1"/>
    <mergeCell ref="C1:L1"/>
    <mergeCell ref="C2:D2"/>
    <mergeCell ref="C12:D12"/>
    <mergeCell ref="E12:F12"/>
  </mergeCells>
  <conditionalFormatting sqref="AE3:AI3 AE4:AH5 AE11:AI11 AE7:AH10 AI4:AI10">
    <cfRule type="cellIs" dxfId="8" priority="13" operator="equal">
      <formula>"s/n"</formula>
    </cfRule>
    <cfRule type="cellIs" dxfId="7" priority="14" operator="greaterThan">
      <formula>0</formula>
    </cfRule>
    <cfRule type="cellIs" dxfId="6" priority="15" operator="lessThan">
      <formula>0</formula>
    </cfRule>
  </conditionalFormatting>
  <conditionalFormatting sqref="AE6:AH6">
    <cfRule type="cellIs" dxfId="5" priority="7" operator="equal">
      <formula>"s/n"</formula>
    </cfRule>
    <cfRule type="cellIs" dxfId="4" priority="8" operator="greaterThan">
      <formula>0</formula>
    </cfRule>
    <cfRule type="cellIs" dxfId="3" priority="9" operator="lessThan">
      <formula>0</formula>
    </cfRule>
  </conditionalFormatting>
  <conditionalFormatting sqref="AJ3:AJ11">
    <cfRule type="cellIs" dxfId="2" priority="1" operator="equal">
      <formula>"s/n"</formula>
    </cfRule>
    <cfRule type="cellIs" dxfId="1" priority="2" operator="greaterThan">
      <formula>0</formula>
    </cfRule>
    <cfRule type="cellIs" dxfId="0" priority="3" operator="lessThan">
      <formula>0</formula>
    </cfRule>
  </conditionalFormatting>
  <pageMargins left="0.7" right="0.7" top="0.75" bottom="0.75" header="0.3" footer="0.3"/>
  <pageSetup paperSize="9" orientation="portrait" r:id="rId1"/>
  <ignoredErrors>
    <ignoredError sqref="S5 S10" formula="1"/>
  </ignoredErrors>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
  <sheetViews>
    <sheetView workbookViewId="0"/>
  </sheetViews>
  <sheetFormatPr baseColWidth="10" defaultColWidth="20.7109375" defaultRowHeight="39.950000000000003" customHeight="1" x14ac:dyDescent="0.25"/>
  <cols>
    <col min="1" max="1" width="255.7109375" style="168" customWidth="1"/>
    <col min="2" max="16384" width="20.7109375" style="168"/>
  </cols>
  <sheetData>
    <row r="1" spans="1:1" ht="399.95" customHeight="1" thickBot="1" x14ac:dyDescent="0.3">
      <c r="A1" s="169" t="s">
        <v>54</v>
      </c>
    </row>
  </sheetData>
  <sheetProtection algorithmName="SHA-512" hashValue="K1IBrxDtlSkBa1rREciIwskKIxIPn2bdhZhKZXo78uT+Orbb0nncOIJE74kAFxV45PV/0Qnd/lW0eELDNTSABg==" saltValue="jCgtLYaWEMv0iylgS7rP2w==" spinCount="100000" sheet="1" objects="1" scenarios="1"/>
  <hyperlinks>
    <hyperlink ref="A1" r:id="rId1" location="!bwtSSRxD!kEW6SwDn8jioNTVjRrzyB-nqnZv1PI7B2fz4qc03C8c" xr:uid="{00000000-0004-0000-0200-000000000000}"/>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Resumen</vt:lpstr>
      <vt:lpstr>Datos Completos</vt:lpstr>
      <vt:lpstr>Datos Descargables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X-Trader</dc:creator>
  <cp:lastModifiedBy>X-Trader</cp:lastModifiedBy>
  <dcterms:created xsi:type="dcterms:W3CDTF">2016-12-02T14:42:37Z</dcterms:created>
  <dcterms:modified xsi:type="dcterms:W3CDTF">2021-01-13T15:19:43Z</dcterms:modified>
</cp:coreProperties>
</file>